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7460" windowHeight="4635" tabRatio="800"/>
  </bookViews>
  <sheets>
    <sheet name="SUMA.JEŻELI" sheetId="4" r:id="rId1"/>
    <sheet name="SUMA.JEŻELI 2" sheetId="8" r:id="rId2"/>
    <sheet name="Adres" sheetId="5" r:id="rId3"/>
    <sheet name="Adres 2" sheetId="7" r:id="rId4"/>
    <sheet name="SUMY.POŚREDNIE" sheetId="6" r:id="rId5"/>
  </sheets>
  <definedNames>
    <definedName name="Green" localSheetId="3">#REF!</definedName>
    <definedName name="Green" localSheetId="1">#REF!</definedName>
    <definedName name="Green" localSheetId="4">#REF!</definedName>
    <definedName name="Green">#REF!</definedName>
    <definedName name="Hungary" localSheetId="3">#REF!</definedName>
    <definedName name="Hungary" localSheetId="1">#REF!</definedName>
    <definedName name="Hungary" localSheetId="4">#REF!</definedName>
    <definedName name="Hungary">#REF!</definedName>
    <definedName name="Poland" localSheetId="3">#REF!</definedName>
    <definedName name="Poland" localSheetId="1">#REF!</definedName>
    <definedName name="Poland" localSheetId="4">#REF!</definedName>
    <definedName name="Poland">#REF!</definedName>
    <definedName name="Red" localSheetId="3">#REF!</definedName>
    <definedName name="Red" localSheetId="1">#REF!</definedName>
    <definedName name="Red" localSheetId="4">#REF!</definedName>
    <definedName name="Red">#REF!</definedName>
    <definedName name="Yellow" localSheetId="3">#REF!</definedName>
    <definedName name="Yellow" localSheetId="1">#REF!</definedName>
    <definedName name="Yellow" localSheetId="4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D6" i="7"/>
  <c r="E6"/>
  <c r="F6"/>
  <c r="G6"/>
  <c r="H6"/>
  <c r="I6"/>
  <c r="J6"/>
  <c r="K6"/>
  <c r="L6"/>
  <c r="M6"/>
  <c r="N6"/>
  <c r="C6"/>
  <c r="M9" i="8"/>
  <c r="N9"/>
  <c r="O9"/>
  <c r="M10"/>
  <c r="N10"/>
  <c r="O10"/>
  <c r="M11"/>
  <c r="N11"/>
  <c r="O11"/>
  <c r="L10"/>
  <c r="L11"/>
  <c r="L9"/>
  <c r="O3"/>
  <c r="O4"/>
  <c r="O5"/>
  <c r="O6"/>
  <c r="M3"/>
  <c r="N3"/>
  <c r="M4"/>
  <c r="N4"/>
  <c r="M5"/>
  <c r="N5"/>
  <c r="M6"/>
  <c r="N6"/>
  <c r="L4"/>
  <c r="L5"/>
  <c r="L6"/>
  <c r="L3"/>
  <c r="B5"/>
  <c r="B6"/>
  <c r="B7"/>
  <c r="B8"/>
  <c r="B9"/>
  <c r="B10"/>
  <c r="B11"/>
  <c r="B12"/>
  <c r="B13"/>
  <c r="B14"/>
  <c r="B4"/>
  <c r="I14"/>
  <c r="I13"/>
  <c r="I12"/>
  <c r="I11"/>
  <c r="I10"/>
  <c r="I9"/>
  <c r="I8"/>
  <c r="I7"/>
  <c r="I6"/>
  <c r="I5"/>
  <c r="I4"/>
  <c r="B6" i="7"/>
  <c r="C8" i="6"/>
  <c r="D8"/>
  <c r="E8"/>
  <c r="F8"/>
  <c r="C13"/>
  <c r="D13"/>
  <c r="E13"/>
  <c r="F13"/>
  <c r="C18"/>
  <c r="D18"/>
  <c r="E18"/>
  <c r="F18"/>
  <c r="C25"/>
  <c r="D25"/>
  <c r="E25"/>
  <c r="F25"/>
  <c r="C26"/>
  <c r="D26"/>
  <c r="E26"/>
  <c r="F26"/>
  <c r="C27"/>
  <c r="I4" i="4"/>
  <c r="I5"/>
  <c r="I6"/>
  <c r="I7"/>
  <c r="I8"/>
  <c r="I9"/>
  <c r="I10"/>
  <c r="I11"/>
  <c r="I12"/>
  <c r="I13"/>
  <c r="I14"/>
</calcChain>
</file>

<file path=xl/sharedStrings.xml><?xml version="1.0" encoding="utf-8"?>
<sst xmlns="http://schemas.openxmlformats.org/spreadsheetml/2006/main" count="220" uniqueCount="63">
  <si>
    <t>darmowe próbki</t>
  </si>
  <si>
    <t>Kategoria 4</t>
  </si>
  <si>
    <t>luty</t>
  </si>
  <si>
    <t>prezent za zakup powyżej X</t>
  </si>
  <si>
    <t>Kategoria 3</t>
  </si>
  <si>
    <t>styczeń</t>
  </si>
  <si>
    <t>dodatkowy rabat</t>
  </si>
  <si>
    <t>marzec</t>
  </si>
  <si>
    <t>konkurs</t>
  </si>
  <si>
    <t>Kategoria 2</t>
  </si>
  <si>
    <t>Kategoria 1</t>
  </si>
  <si>
    <t>Total</t>
  </si>
  <si>
    <t>Kraj 3</t>
  </si>
  <si>
    <t>Kraj 2</t>
  </si>
  <si>
    <t>Kraj 1</t>
  </si>
  <si>
    <t>Akcje motywacyjne</t>
  </si>
  <si>
    <t>kategoria</t>
  </si>
  <si>
    <t>miesiąc</t>
  </si>
  <si>
    <t>Wydatki</t>
  </si>
  <si>
    <t>Marża</t>
  </si>
  <si>
    <t>Ukraina</t>
  </si>
  <si>
    <t>Sztuki</t>
  </si>
  <si>
    <t>Rosja</t>
  </si>
  <si>
    <t>Sprzedaż</t>
  </si>
  <si>
    <t>Polska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</si>
  <si>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</si>
  <si>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</si>
  <si>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</si>
  <si>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</si>
  <si>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</si>
  <si>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</si>
  <si>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</si>
  <si>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</si>
  <si>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</si>
  <si>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 xml:space="preserve"> 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</si>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</sst>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7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3" fontId="1" fillId="0" borderId="1" xfId="1" applyNumberFormat="1" applyBorder="1"/>
    <xf numFmtId="0" fontId="1" fillId="0" borderId="1" xfId="1" applyBorder="1"/>
    <xf numFmtId="0" fontId="2" fillId="0" borderId="1" xfId="1" applyFont="1" applyBorder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4" fillId="0" borderId="0" xfId="3" applyFont="1"/>
    <xf numFmtId="3" fontId="4" fillId="0" borderId="0" xfId="5" applyNumberFormat="1" applyFont="1"/>
    <xf numFmtId="3" fontId="4" fillId="0" borderId="0" xfId="3" applyNumberFormat="1" applyFont="1"/>
    <xf numFmtId="3" fontId="2" fillId="2" borderId="0" xfId="1" applyNumberFormat="1" applyFont="1" applyFill="1"/>
    <xf numFmtId="3" fontId="2" fillId="3" borderId="1" xfId="1" applyNumberFormat="1" applyFont="1" applyFill="1" applyBorder="1"/>
    <xf numFmtId="3" fontId="2" fillId="2" borderId="1" xfId="1" applyNumberFormat="1" applyFont="1" applyFill="1" applyBorder="1"/>
    <xf numFmtId="0" fontId="2" fillId="2" borderId="1" xfId="1" applyFont="1" applyFill="1" applyBorder="1"/>
    <xf numFmtId="0" fontId="1" fillId="0" borderId="0" xfId="1" applyAlignment="1">
      <alignment wrapText="1"/>
    </xf>
    <xf numFmtId="0" fontId="1" fillId="0" borderId="1" xfId="1" applyBorder="1" applyAlignment="1">
      <alignment wrapText="1"/>
    </xf>
    <xf numFmtId="0" fontId="5" fillId="0" borderId="0" xfId="1" applyFont="1"/>
    <xf numFmtId="3" fontId="5" fillId="0" borderId="1" xfId="1" applyNumberFormat="1" applyFont="1" applyBorder="1"/>
    <xf numFmtId="0" fontId="4" fillId="2" borderId="1" xfId="3" applyFont="1" applyFill="1" applyBorder="1"/>
    <xf numFmtId="0" fontId="4" fillId="2" borderId="1" xfId="3" applyFont="1" applyFill="1" applyBorder="1" applyAlignment="1">
      <alignment horizontal="center"/>
    </xf>
    <xf numFmtId="0" fontId="4" fillId="0" borderId="0" xfId="3" applyFont="1" applyBorder="1"/>
    <xf numFmtId="0" fontId="6" fillId="0" borderId="0" xfId="3" applyFont="1"/>
    <xf numFmtId="3" fontId="4" fillId="0" borderId="1" xfId="3" applyNumberFormat="1" applyFont="1" applyBorder="1" applyAlignment="1">
      <alignment horizontal="center"/>
    </xf>
    <xf numFmtId="0" fontId="6" fillId="0" borderId="0" xfId="3" applyFont="1" applyBorder="1"/>
  </cellXfs>
  <cellStyles count="6">
    <cellStyle name="Normal_99MoPP" xfId="2"/>
    <cellStyle name="Normalny" xfId="0" builtinId="0"/>
    <cellStyle name="Normalny 2" xfId="1"/>
    <cellStyle name="Normalny_C6_2008v2007 C12 Actuals" xfId="3"/>
    <cellStyle name="Procentowy 2" xfId="5"/>
    <cellStyle name="Обычный_Huefs130" xfId="4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43390191897654634"/>
          <c:y val="1.672240802675588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6.0800383822989884E-2"/>
          <c:y val="7.6923212881218131E-2"/>
          <c:w val="0.93059746563937573"/>
          <c:h val="0.80602006688963213"/>
        </c:manualLayout>
      </c:layout>
      <c:lineChart>
        <c:grouping val="standard"/>
        <c:ser>
          <c:idx val="0"/>
          <c:order val="0"/>
          <c:tx>
            <c:strRef>
              <c:f>'Adres 2'!$B$6</c:f>
              <c:strCache>
                <c:ptCount val="1"/>
                <c:pt idx="0">
                  <c:v>Polska Sprzedaż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'Adres 2'!$C$5:$N$5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'Adres 2'!$C$6:$N$6</c:f>
              <c:numCache>
                <c:formatCode>#,##0</c:formatCode>
                <c:ptCount val="12"/>
                <c:pt idx="0">
                  <c:v>116956.35211643054</c:v>
                </c:pt>
                <c:pt idx="1">
                  <c:v>94501.572902247965</c:v>
                </c:pt>
                <c:pt idx="2">
                  <c:v>8215</c:v>
                </c:pt>
                <c:pt idx="3">
                  <c:v>81836.233287437586</c:v>
                </c:pt>
                <c:pt idx="4">
                  <c:v>80962.190903325158</c:v>
                </c:pt>
                <c:pt idx="5">
                  <c:v>103462.16112172083</c:v>
                </c:pt>
                <c:pt idx="6">
                  <c:v>30123.647394415217</c:v>
                </c:pt>
                <c:pt idx="7">
                  <c:v>33669.078695478187</c:v>
                </c:pt>
                <c:pt idx="8">
                  <c:v>23037.328214962261</c:v>
                </c:pt>
                <c:pt idx="9">
                  <c:v>106402.88038080152</c:v>
                </c:pt>
                <c:pt idx="10">
                  <c:v>14074.064811992501</c:v>
                </c:pt>
                <c:pt idx="11">
                  <c:v>79065.478506838655</c:v>
                </c:pt>
              </c:numCache>
            </c:numRef>
          </c:val>
        </c:ser>
        <c:marker val="1"/>
        <c:axId val="43937152"/>
        <c:axId val="57296000"/>
      </c:lineChart>
      <c:catAx>
        <c:axId val="4393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296000"/>
        <c:crosses val="autoZero"/>
        <c:auto val="1"/>
        <c:lblAlgn val="ctr"/>
        <c:lblOffset val="100"/>
        <c:tickLblSkip val="1"/>
        <c:tickMarkSkip val="1"/>
      </c:catAx>
      <c:valAx>
        <c:axId val="5729600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937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2938221431998453E-3"/>
                <c:y val="5.8965861590533505E-2"/>
              </c:manualLayout>
            </c:layout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7</xdr:row>
      <xdr:rowOff>1</xdr:rowOff>
    </xdr:from>
    <xdr:to>
      <xdr:col>14</xdr:col>
      <xdr:colOff>66675</xdr:colOff>
      <xdr:row>24</xdr:row>
      <xdr:rowOff>104776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showGridLines="0" tabSelected="1" zoomScale="90" zoomScaleNormal="90" workbookViewId="0">
      <selection activeCell="L3" sqref="L3"/>
    </sheetView>
  </sheetViews>
  <sheetFormatPr defaultRowHeight="12.75"/>
  <cols>
    <col min="1" max="1" width="1.75" style="1" customWidth="1"/>
    <col min="2" max="2" width="15.375" style="17" bestFit="1" customWidth="1"/>
    <col min="3" max="3" width="7" style="1" bestFit="1" customWidth="1"/>
    <col min="4" max="4" width="9.875" style="1" customWidth="1"/>
    <col min="5" max="5" width="20.875" style="1" bestFit="1" customWidth="1"/>
    <col min="6" max="9" width="9" style="1"/>
    <col min="10" max="10" width="1.625" style="1" customWidth="1"/>
    <col min="11" max="11" width="9.75" style="1" bestFit="1" customWidth="1"/>
    <col min="12" max="14" width="9.625" style="1" bestFit="1" customWidth="1"/>
    <col min="15" max="15" width="10" style="1" bestFit="1" customWidth="1"/>
    <col min="16" max="16384" width="9" style="1"/>
  </cols>
  <sheetData>
    <row r="2" spans="3:1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3:1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/>
      <c r="M3" s="2"/>
      <c r="N3" s="2"/>
      <c r="O3" s="2"/>
    </row>
    <row r="4" spans="3:15">
      <c r="C4" s="3" t="s">
        <v>7</v>
      </c>
      <c r="D4" s="3" t="s">
        <v>4</v>
      </c>
      <c r="E4" s="3" t="s">
        <v>6</v>
      </c>
      <c r="F4" s="2">
        <v>67.257906699291993</v>
      </c>
      <c r="G4" s="3"/>
      <c r="H4" s="3"/>
      <c r="I4" s="2">
        <f t="shared" ref="I4:I14" si="0">SUM(F4:H4)</f>
        <v>67.257906699291993</v>
      </c>
      <c r="K4" s="3" t="s">
        <v>9</v>
      </c>
      <c r="L4" s="2"/>
      <c r="M4" s="2"/>
      <c r="N4" s="2"/>
      <c r="O4" s="2"/>
    </row>
    <row r="5" spans="3:15">
      <c r="C5" s="3" t="s">
        <v>2</v>
      </c>
      <c r="D5" s="3" t="s">
        <v>1</v>
      </c>
      <c r="E5" s="3" t="s">
        <v>3</v>
      </c>
      <c r="F5" s="2">
        <v>400.55553720666933</v>
      </c>
      <c r="G5" s="2">
        <v>70.480524237573235</v>
      </c>
      <c r="H5" s="3">
        <v>122</v>
      </c>
      <c r="I5" s="2">
        <f t="shared" si="0"/>
        <v>593.03606144424259</v>
      </c>
      <c r="K5" s="3" t="s">
        <v>4</v>
      </c>
      <c r="L5" s="2"/>
      <c r="M5" s="2"/>
      <c r="N5" s="2"/>
      <c r="O5" s="2"/>
    </row>
    <row r="6" spans="3:15">
      <c r="C6" s="3" t="s">
        <v>7</v>
      </c>
      <c r="D6" s="3" t="s">
        <v>10</v>
      </c>
      <c r="E6" s="3" t="s">
        <v>6</v>
      </c>
      <c r="F6" s="2">
        <v>836.59555542279134</v>
      </c>
      <c r="G6" s="3"/>
      <c r="H6" s="3"/>
      <c r="I6" s="2">
        <f t="shared" si="0"/>
        <v>836.59555542279134</v>
      </c>
      <c r="K6" s="3" t="s">
        <v>1</v>
      </c>
      <c r="L6" s="2"/>
      <c r="M6" s="2"/>
      <c r="N6" s="2"/>
      <c r="O6" s="2"/>
    </row>
    <row r="7" spans="3:15">
      <c r="C7" s="3" t="s">
        <v>5</v>
      </c>
      <c r="D7" s="3" t="s">
        <v>9</v>
      </c>
      <c r="E7" s="3" t="s">
        <v>8</v>
      </c>
      <c r="F7" s="3"/>
      <c r="G7" s="2">
        <v>789.72193804340066</v>
      </c>
      <c r="H7" s="2">
        <v>332.40794164932731</v>
      </c>
      <c r="I7" s="2">
        <f t="shared" si="0"/>
        <v>1122.1298796927281</v>
      </c>
    </row>
    <row r="8" spans="3:15">
      <c r="C8" s="3" t="s">
        <v>5</v>
      </c>
      <c r="D8" s="3" t="s">
        <v>4</v>
      </c>
      <c r="E8" s="3" t="s">
        <v>0</v>
      </c>
      <c r="F8" s="3"/>
      <c r="G8" s="2">
        <v>416.27680723328541</v>
      </c>
      <c r="H8" s="3"/>
      <c r="I8" s="2">
        <f t="shared" si="0"/>
        <v>416.27680723328541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3:15"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0"/>
        <v>465.85083809608483</v>
      </c>
      <c r="K9" s="3" t="s">
        <v>5</v>
      </c>
      <c r="L9" s="18"/>
      <c r="M9" s="18"/>
      <c r="N9" s="18"/>
      <c r="O9" s="18"/>
    </row>
    <row r="10" spans="3:15">
      <c r="C10" s="3" t="s">
        <v>7</v>
      </c>
      <c r="D10" s="3" t="s">
        <v>9</v>
      </c>
      <c r="E10" s="3" t="s">
        <v>8</v>
      </c>
      <c r="F10" s="2">
        <v>671.27841040173325</v>
      </c>
      <c r="G10" s="3"/>
      <c r="H10" s="3"/>
      <c r="I10" s="2">
        <f t="shared" si="0"/>
        <v>671.27841040173325</v>
      </c>
      <c r="K10" s="3" t="s">
        <v>2</v>
      </c>
      <c r="L10" s="18"/>
      <c r="M10" s="18"/>
      <c r="N10" s="18"/>
      <c r="O10" s="18"/>
    </row>
    <row r="11" spans="3:15"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832.01000399239251</v>
      </c>
      <c r="I11" s="2">
        <f t="shared" si="0"/>
        <v>1213.5862132796751</v>
      </c>
      <c r="K11" s="3" t="s">
        <v>7</v>
      </c>
      <c r="L11" s="18"/>
      <c r="M11" s="18"/>
      <c r="N11" s="18"/>
      <c r="O11" s="18"/>
    </row>
    <row r="12" spans="3:15"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952.71567895366991</v>
      </c>
      <c r="I12" s="2">
        <f t="shared" si="0"/>
        <v>1148.901544820583</v>
      </c>
    </row>
    <row r="13" spans="3:15">
      <c r="C13" s="3" t="s">
        <v>5</v>
      </c>
      <c r="D13" s="3" t="s">
        <v>4</v>
      </c>
      <c r="E13" s="3" t="s">
        <v>3</v>
      </c>
      <c r="F13" s="3"/>
      <c r="G13" s="2">
        <v>585.07126146684323</v>
      </c>
      <c r="H13" s="3"/>
      <c r="I13" s="2">
        <f t="shared" si="0"/>
        <v>585.07126146684323</v>
      </c>
    </row>
    <row r="14" spans="3:15"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0"/>
        <v>271.59899646283134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4"/>
  <sheetViews>
    <sheetView showGridLines="0" zoomScale="90" zoomScaleNormal="90" workbookViewId="0">
      <selection activeCell="L3" sqref="L3"/>
    </sheetView>
  </sheetViews>
  <sheetFormatPr defaultRowHeight="12.75"/>
  <cols>
    <col min="1" max="1" width="1.75" style="1" customWidth="1"/>
    <col min="2" max="2" width="15.375" style="17" bestFit="1" customWidth="1"/>
    <col min="3" max="3" width="7" style="1" bestFit="1" customWidth="1"/>
    <col min="4" max="4" width="9.875" style="1" customWidth="1"/>
    <col min="5" max="5" width="20.875" style="1" bestFit="1" customWidth="1"/>
    <col min="6" max="9" width="9" style="1"/>
    <col min="10" max="10" width="1.625" style="1" customWidth="1"/>
    <col min="11" max="11" width="9.75" style="1" bestFit="1" customWidth="1"/>
    <col min="12" max="14" width="9.625" style="1" bestFit="1" customWidth="1"/>
    <col min="15" max="15" width="10" style="1" bestFit="1" customWidth="1"/>
    <col min="16" max="16384" width="9" style="1"/>
  </cols>
  <sheetData>
    <row r="2" spans="2:15">
      <c r="C2" s="3"/>
      <c r="D2" s="3"/>
      <c r="E2" s="3"/>
      <c r="F2" s="7" t="s">
        <v>18</v>
      </c>
      <c r="G2" s="6"/>
      <c r="H2" s="6"/>
      <c r="I2" s="5"/>
      <c r="K2" s="3"/>
      <c r="L2" s="4" t="s">
        <v>14</v>
      </c>
      <c r="M2" s="4" t="s">
        <v>13</v>
      </c>
      <c r="N2" s="4" t="s">
        <v>12</v>
      </c>
      <c r="O2" s="4" t="s">
        <v>11</v>
      </c>
    </row>
    <row r="3" spans="2:15">
      <c r="C3" s="4" t="s">
        <v>17</v>
      </c>
      <c r="D3" s="4" t="s">
        <v>16</v>
      </c>
      <c r="E3" s="4" t="s">
        <v>15</v>
      </c>
      <c r="F3" s="4" t="s">
        <v>14</v>
      </c>
      <c r="G3" s="4" t="s">
        <v>13</v>
      </c>
      <c r="H3" s="4" t="s">
        <v>12</v>
      </c>
      <c r="I3" s="4" t="s">
        <v>11</v>
      </c>
      <c r="K3" s="3" t="s">
        <v>10</v>
      </c>
      <c r="L3" s="2">
        <f>SUMIF($D:$D,$K3,F:F)</f>
        <v>836.59555542279134</v>
      </c>
      <c r="M3" s="2">
        <f t="shared" ref="M3:O6" si="0">SUMIF($D:$D,$K3,G:G)</f>
        <v>0</v>
      </c>
      <c r="N3" s="2">
        <f t="shared" si="0"/>
        <v>465.85083809608483</v>
      </c>
      <c r="O3" s="2">
        <f>SUMIF($D:$D,$K3,I:I)</f>
        <v>1302.4463935188762</v>
      </c>
    </row>
    <row r="4" spans="2:15">
      <c r="B4" s="17" t="str">
        <f>CONCATENATE(C4,D4)</f>
        <v>marzecKategoria 3</v>
      </c>
      <c r="C4" s="3" t="s">
        <v>7</v>
      </c>
      <c r="D4" s="3" t="s">
        <v>4</v>
      </c>
      <c r="E4" s="3" t="s">
        <v>6</v>
      </c>
      <c r="F4" s="2">
        <v>67.257906699291993</v>
      </c>
      <c r="G4" s="3"/>
      <c r="H4" s="3"/>
      <c r="I4" s="2">
        <f t="shared" ref="I4:I14" si="1">SUM(F4:H4)</f>
        <v>67.257906699291993</v>
      </c>
      <c r="K4" s="3" t="s">
        <v>9</v>
      </c>
      <c r="L4" s="2">
        <f t="shared" ref="L4:L6" si="2">SUMIF($D:$D,$K4,F:F)</f>
        <v>671.27841040173325</v>
      </c>
      <c r="M4" s="2">
        <f t="shared" si="0"/>
        <v>789.72193804340066</v>
      </c>
      <c r="N4" s="2">
        <f t="shared" si="0"/>
        <v>332.40794164932731</v>
      </c>
      <c r="O4" s="2">
        <f t="shared" si="0"/>
        <v>1793.4082900944613</v>
      </c>
    </row>
    <row r="5" spans="2:15">
      <c r="B5" s="17" t="str">
        <f t="shared" ref="B5:B14" si="3">CONCATENATE(C5,D5)</f>
        <v>lutyKategoria 4</v>
      </c>
      <c r="C5" s="3" t="s">
        <v>2</v>
      </c>
      <c r="D5" s="3" t="s">
        <v>1</v>
      </c>
      <c r="E5" s="3" t="s">
        <v>3</v>
      </c>
      <c r="F5" s="2">
        <v>400.55553720666933</v>
      </c>
      <c r="G5" s="2">
        <v>70.480524237573235</v>
      </c>
      <c r="H5" s="3">
        <v>122</v>
      </c>
      <c r="I5" s="2">
        <f t="shared" si="1"/>
        <v>593.03606144424259</v>
      </c>
      <c r="K5" s="3" t="s">
        <v>4</v>
      </c>
      <c r="L5" s="2">
        <f t="shared" si="2"/>
        <v>67.257906699291993</v>
      </c>
      <c r="M5" s="2">
        <f t="shared" si="0"/>
        <v>1382.9242779874112</v>
      </c>
      <c r="N5" s="2">
        <f t="shared" si="0"/>
        <v>832.01000399239251</v>
      </c>
      <c r="O5" s="2">
        <f t="shared" si="0"/>
        <v>2282.192188679096</v>
      </c>
    </row>
    <row r="6" spans="2:15">
      <c r="B6" s="17" t="str">
        <f t="shared" si="3"/>
        <v>marzecKategoria 1</v>
      </c>
      <c r="C6" s="3" t="s">
        <v>7</v>
      </c>
      <c r="D6" s="3" t="s">
        <v>10</v>
      </c>
      <c r="E6" s="3" t="s">
        <v>6</v>
      </c>
      <c r="F6" s="2">
        <v>836.59555542279134</v>
      </c>
      <c r="G6" s="3"/>
      <c r="H6" s="3"/>
      <c r="I6" s="2">
        <f t="shared" si="1"/>
        <v>836.59555542279134</v>
      </c>
      <c r="K6" s="3" t="s">
        <v>1</v>
      </c>
      <c r="L6" s="2">
        <f t="shared" si="2"/>
        <v>596.74140307358243</v>
      </c>
      <c r="M6" s="2">
        <f t="shared" si="0"/>
        <v>342.0795207004046</v>
      </c>
      <c r="N6" s="2">
        <f t="shared" si="0"/>
        <v>1074.7156789536698</v>
      </c>
      <c r="O6" s="2">
        <f t="shared" si="0"/>
        <v>2013.5366027276571</v>
      </c>
    </row>
    <row r="7" spans="2:15">
      <c r="B7" s="17" t="str">
        <f t="shared" si="3"/>
        <v>styczeńKategoria 2</v>
      </c>
      <c r="C7" s="3" t="s">
        <v>5</v>
      </c>
      <c r="D7" s="3" t="s">
        <v>9</v>
      </c>
      <c r="E7" s="3" t="s">
        <v>8</v>
      </c>
      <c r="F7" s="3"/>
      <c r="G7" s="2">
        <v>789.72193804340066</v>
      </c>
      <c r="H7" s="2">
        <v>332.40794164932731</v>
      </c>
      <c r="I7" s="2">
        <f t="shared" si="1"/>
        <v>1122.1298796927281</v>
      </c>
    </row>
    <row r="8" spans="2:15">
      <c r="B8" s="17" t="str">
        <f t="shared" si="3"/>
        <v>styczeńKategoria 3</v>
      </c>
      <c r="C8" s="3" t="s">
        <v>5</v>
      </c>
      <c r="D8" s="3" t="s">
        <v>4</v>
      </c>
      <c r="E8" s="3" t="s">
        <v>0</v>
      </c>
      <c r="F8" s="3"/>
      <c r="G8" s="2">
        <v>416.27680723328541</v>
      </c>
      <c r="H8" s="3"/>
      <c r="I8" s="2">
        <f t="shared" si="1"/>
        <v>416.27680723328541</v>
      </c>
      <c r="K8" s="3"/>
      <c r="L8" s="4" t="s">
        <v>10</v>
      </c>
      <c r="M8" s="4" t="s">
        <v>9</v>
      </c>
      <c r="N8" s="4" t="s">
        <v>4</v>
      </c>
      <c r="O8" s="4" t="s">
        <v>1</v>
      </c>
    </row>
    <row r="9" spans="2:15">
      <c r="B9" s="17" t="str">
        <f t="shared" si="3"/>
        <v>lutyKategoria 1</v>
      </c>
      <c r="C9" s="3" t="s">
        <v>2</v>
      </c>
      <c r="D9" s="3" t="s">
        <v>10</v>
      </c>
      <c r="E9" s="3" t="s">
        <v>6</v>
      </c>
      <c r="F9" s="3"/>
      <c r="G9" s="3"/>
      <c r="H9" s="2">
        <v>465.85083809608483</v>
      </c>
      <c r="I9" s="2">
        <f t="shared" si="1"/>
        <v>465.85083809608483</v>
      </c>
      <c r="K9" s="3" t="s">
        <v>5</v>
      </c>
      <c r="L9" s="18">
        <f>SUMIF($B:$B,CONCATENATE($K9,L$8),$I:$I)</f>
        <v>0</v>
      </c>
      <c r="M9" s="18">
        <f t="shared" ref="M9:O9" si="4">SUMIF($B:$B,CONCATENATE($K9,M$8),$I:$I)</f>
        <v>1122.1298796927281</v>
      </c>
      <c r="N9" s="18">
        <f t="shared" si="4"/>
        <v>1001.3480687001286</v>
      </c>
      <c r="O9" s="18">
        <f t="shared" si="4"/>
        <v>0</v>
      </c>
    </row>
    <row r="10" spans="2:15">
      <c r="B10" s="17" t="str">
        <f t="shared" si="3"/>
        <v>marzecKategoria 2</v>
      </c>
      <c r="C10" s="3" t="s">
        <v>7</v>
      </c>
      <c r="D10" s="3" t="s">
        <v>9</v>
      </c>
      <c r="E10" s="3" t="s">
        <v>8</v>
      </c>
      <c r="F10" s="2">
        <v>671.27841040173325</v>
      </c>
      <c r="G10" s="3"/>
      <c r="H10" s="3"/>
      <c r="I10" s="2">
        <f t="shared" si="1"/>
        <v>671.27841040173325</v>
      </c>
      <c r="K10" s="3" t="s">
        <v>2</v>
      </c>
      <c r="L10" s="18">
        <f t="shared" ref="L10:O11" si="5">SUMIF($B:$B,CONCATENATE($K10,L$8),$I:$I)</f>
        <v>465.85083809608483</v>
      </c>
      <c r="M10" s="18">
        <f t="shared" si="5"/>
        <v>0</v>
      </c>
      <c r="N10" s="18">
        <f t="shared" si="5"/>
        <v>1213.5862132796751</v>
      </c>
      <c r="O10" s="18">
        <f t="shared" si="5"/>
        <v>864.63505790707393</v>
      </c>
    </row>
    <row r="11" spans="2:15">
      <c r="B11" s="17" t="str">
        <f t="shared" si="3"/>
        <v>lutyKategoria 3</v>
      </c>
      <c r="C11" s="3" t="s">
        <v>2</v>
      </c>
      <c r="D11" s="3" t="s">
        <v>4</v>
      </c>
      <c r="E11" s="3" t="s">
        <v>8</v>
      </c>
      <c r="F11" s="3"/>
      <c r="G11" s="2">
        <v>381.57620928728255</v>
      </c>
      <c r="H11" s="2">
        <v>832.01000399239251</v>
      </c>
      <c r="I11" s="2">
        <f t="shared" si="1"/>
        <v>1213.5862132796751</v>
      </c>
      <c r="K11" s="3" t="s">
        <v>7</v>
      </c>
      <c r="L11" s="18">
        <f t="shared" si="5"/>
        <v>836.59555542279134</v>
      </c>
      <c r="M11" s="18">
        <f t="shared" si="5"/>
        <v>671.27841040173325</v>
      </c>
      <c r="N11" s="18">
        <f t="shared" si="5"/>
        <v>67.257906699291993</v>
      </c>
      <c r="O11" s="18">
        <f t="shared" si="5"/>
        <v>1148.901544820583</v>
      </c>
    </row>
    <row r="12" spans="2:15">
      <c r="B12" s="17" t="str">
        <f t="shared" si="3"/>
        <v>marzecKategoria 4</v>
      </c>
      <c r="C12" s="3" t="s">
        <v>7</v>
      </c>
      <c r="D12" s="3" t="s">
        <v>1</v>
      </c>
      <c r="E12" s="3" t="s">
        <v>6</v>
      </c>
      <c r="F12" s="2">
        <v>196.1858658669131</v>
      </c>
      <c r="G12" s="3"/>
      <c r="H12" s="2">
        <v>952.71567895366991</v>
      </c>
      <c r="I12" s="2">
        <f t="shared" si="1"/>
        <v>1148.901544820583</v>
      </c>
    </row>
    <row r="13" spans="2:15">
      <c r="B13" s="17" t="str">
        <f t="shared" si="3"/>
        <v>styczeńKategoria 3</v>
      </c>
      <c r="C13" s="3" t="s">
        <v>5</v>
      </c>
      <c r="D13" s="3" t="s">
        <v>4</v>
      </c>
      <c r="E13" s="3" t="s">
        <v>3</v>
      </c>
      <c r="F13" s="3"/>
      <c r="G13" s="2">
        <v>585.07126146684323</v>
      </c>
      <c r="H13" s="3"/>
      <c r="I13" s="2">
        <f t="shared" si="1"/>
        <v>585.07126146684323</v>
      </c>
    </row>
    <row r="14" spans="2:15">
      <c r="B14" s="17" t="str">
        <f t="shared" si="3"/>
        <v>lutyKategoria 4</v>
      </c>
      <c r="C14" s="3" t="s">
        <v>2</v>
      </c>
      <c r="D14" s="3" t="s">
        <v>1</v>
      </c>
      <c r="E14" s="3" t="s">
        <v>0</v>
      </c>
      <c r="F14" s="3"/>
      <c r="G14" s="2">
        <v>271.59899646283134</v>
      </c>
      <c r="H14" s="3"/>
      <c r="I14" s="2">
        <f t="shared" si="1"/>
        <v>271.59899646283134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5:Q40"/>
  <sheetViews>
    <sheetView showGridLines="0" workbookViewId="0">
      <selection activeCell="C2" sqref="C2"/>
    </sheetView>
  </sheetViews>
  <sheetFormatPr defaultRowHeight="12.75"/>
  <cols>
    <col min="1" max="1" width="9" style="8"/>
    <col min="2" max="2" width="13.375" style="8" bestFit="1" customWidth="1"/>
    <col min="3" max="14" width="8.625" style="8" customWidth="1"/>
    <col min="15" max="16384" width="9" style="8"/>
  </cols>
  <sheetData>
    <row r="5" spans="2:17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  <c r="P6" s="21"/>
      <c r="Q6" s="21"/>
    </row>
    <row r="7" spans="2:17" s="22" customFormat="1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4"/>
      <c r="P7" s="24"/>
      <c r="Q7" s="24"/>
    </row>
    <row r="8" spans="2:17">
      <c r="O8" s="21"/>
      <c r="P8" s="21"/>
      <c r="Q8" s="21"/>
    </row>
    <row r="9" spans="2:17">
      <c r="O9" s="21"/>
      <c r="P9" s="21"/>
    </row>
    <row r="24" spans="1:16">
      <c r="P24" s="8" t="s">
        <v>34</v>
      </c>
    </row>
    <row r="27" spans="1:16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6">
      <c r="A28" s="8" t="s">
        <v>24</v>
      </c>
      <c r="B28" s="8" t="s">
        <v>23</v>
      </c>
      <c r="C28" s="10">
        <v>116956.35211643054</v>
      </c>
      <c r="D28" s="10">
        <v>94501.572902247965</v>
      </c>
      <c r="E28" s="10">
        <v>8215</v>
      </c>
      <c r="F28" s="10">
        <v>81836.233287437586</v>
      </c>
      <c r="G28" s="10">
        <v>80962.190903325158</v>
      </c>
      <c r="H28" s="10">
        <v>103462.16112172083</v>
      </c>
      <c r="I28" s="10">
        <v>30123.647394415217</v>
      </c>
      <c r="J28" s="10">
        <v>33669.078695478187</v>
      </c>
      <c r="K28" s="10">
        <v>23037.328214962261</v>
      </c>
      <c r="L28" s="10">
        <v>106402.88038080152</v>
      </c>
      <c r="M28" s="10">
        <v>14074.064811992501</v>
      </c>
      <c r="N28" s="10">
        <v>79065.478506838655</v>
      </c>
    </row>
    <row r="29" spans="1:16">
      <c r="B29" s="8" t="s">
        <v>21</v>
      </c>
      <c r="C29" s="10">
        <v>41723.834815946204</v>
      </c>
      <c r="D29" s="10">
        <v>39514.599823942975</v>
      </c>
      <c r="E29" s="10">
        <v>3122.2717758983758</v>
      </c>
      <c r="F29" s="10">
        <v>28089.083907456177</v>
      </c>
      <c r="G29" s="10">
        <v>30211.193971911973</v>
      </c>
      <c r="H29" s="10">
        <v>48170.652707881702</v>
      </c>
      <c r="I29" s="10">
        <v>13736.80676492877</v>
      </c>
      <c r="J29" s="10">
        <v>15324.300214568293</v>
      </c>
      <c r="K29" s="10">
        <v>9217.8076398124267</v>
      </c>
      <c r="L29" s="10">
        <v>49076.905687480677</v>
      </c>
      <c r="M29" s="10">
        <v>4950.870768432138</v>
      </c>
      <c r="N29" s="10">
        <v>28508.941583701511</v>
      </c>
    </row>
    <row r="30" spans="1:16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28955.473066695879</v>
      </c>
      <c r="I30" s="9">
        <v>10394.199097913721</v>
      </c>
      <c r="J30" s="9">
        <v>12868.524061347331</v>
      </c>
      <c r="K30" s="9">
        <v>6168.9515191392866</v>
      </c>
      <c r="L30" s="9">
        <v>38930.219256922624</v>
      </c>
      <c r="M30" s="9">
        <v>5227.399793264206</v>
      </c>
      <c r="N30" s="9">
        <v>18984.314016903914</v>
      </c>
    </row>
    <row r="31" spans="1:16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37706.264930939302</v>
      </c>
      <c r="F31" s="10">
        <v>126519.1977550981</v>
      </c>
      <c r="G31" s="10">
        <v>60602.290690202528</v>
      </c>
      <c r="H31" s="10">
        <v>632219.3797324925</v>
      </c>
      <c r="I31" s="10">
        <v>2456.865713299816</v>
      </c>
      <c r="J31" s="10">
        <v>34707.178480172683</v>
      </c>
      <c r="K31" s="10">
        <v>18265.134841902563</v>
      </c>
      <c r="L31" s="10">
        <v>652150.31654679554</v>
      </c>
      <c r="M31" s="10">
        <v>29163.016528359138</v>
      </c>
      <c r="N31" s="10">
        <v>164082.35596788453</v>
      </c>
    </row>
    <row r="32" spans="1:16">
      <c r="B32" s="8" t="s">
        <v>21</v>
      </c>
      <c r="C32" s="10">
        <v>85193.243529179759</v>
      </c>
      <c r="D32" s="10">
        <v>159287.46167602148</v>
      </c>
      <c r="E32" s="10">
        <v>6662.3763074712006</v>
      </c>
      <c r="F32" s="10">
        <v>100171.15080642162</v>
      </c>
      <c r="G32" s="10">
        <v>88462.129404988853</v>
      </c>
      <c r="H32" s="10">
        <v>302064.52057831129</v>
      </c>
      <c r="I32" s="10">
        <v>55132.456598835328</v>
      </c>
      <c r="J32" s="10">
        <v>28675.414021070774</v>
      </c>
      <c r="K32" s="10">
        <v>24542.105545697257</v>
      </c>
      <c r="L32" s="10">
        <v>244260.55545988239</v>
      </c>
      <c r="M32" s="10">
        <v>5502.160123320019</v>
      </c>
      <c r="N32" s="10">
        <v>29278.246406577338</v>
      </c>
    </row>
    <row r="33" spans="1:14">
      <c r="B33" s="8" t="s">
        <v>19</v>
      </c>
      <c r="C33" s="10">
        <v>6120.8177394464146</v>
      </c>
      <c r="D33" s="10">
        <v>95170.354978593678</v>
      </c>
      <c r="E33" s="10">
        <v>12555</v>
      </c>
      <c r="F33" s="10">
        <v>55390.354159031107</v>
      </c>
      <c r="G33" s="10">
        <v>78185.2313169439</v>
      </c>
      <c r="H33" s="10">
        <v>176084.83250610359</v>
      </c>
      <c r="I33" s="10">
        <v>21350.28917576198</v>
      </c>
      <c r="J33" s="10">
        <v>12222</v>
      </c>
      <c r="K33" s="10">
        <v>41312.691151877341</v>
      </c>
      <c r="L33" s="10">
        <v>181267.15049425603</v>
      </c>
      <c r="M33" s="10">
        <v>26746.549151515024</v>
      </c>
      <c r="N33" s="10">
        <v>80963.904099252366</v>
      </c>
    </row>
    <row r="34" spans="1:14">
      <c r="A34" s="8" t="s">
        <v>20</v>
      </c>
      <c r="B34" s="8" t="s">
        <v>23</v>
      </c>
      <c r="C34" s="10">
        <v>88946.820772760824</v>
      </c>
      <c r="D34" s="10">
        <v>86474.438436204102</v>
      </c>
      <c r="E34" s="10">
        <v>27242.986752631121</v>
      </c>
      <c r="F34" s="10">
        <v>207386.12900595478</v>
      </c>
      <c r="G34" s="10">
        <v>118581.53460034078</v>
      </c>
      <c r="H34" s="10">
        <v>270142.24988279981</v>
      </c>
      <c r="I34" s="10">
        <v>72752.929524874649</v>
      </c>
      <c r="J34" s="10">
        <v>64879.094124508068</v>
      </c>
      <c r="K34" s="10">
        <v>28462.451804986169</v>
      </c>
      <c r="L34" s="10">
        <v>175789.07708359088</v>
      </c>
      <c r="M34" s="10">
        <v>8989</v>
      </c>
      <c r="N34" s="10">
        <v>204848.85096134216</v>
      </c>
    </row>
    <row r="35" spans="1:14">
      <c r="B35" s="8" t="s">
        <v>21</v>
      </c>
      <c r="C35" s="10">
        <v>8340.4320568884723</v>
      </c>
      <c r="D35" s="10">
        <v>42914.26768979543</v>
      </c>
      <c r="E35" s="10">
        <v>7707.3506854462003</v>
      </c>
      <c r="F35" s="10">
        <v>69969.797498536936</v>
      </c>
      <c r="G35" s="10">
        <v>9865</v>
      </c>
      <c r="H35" s="10">
        <v>9790.7707301590835</v>
      </c>
      <c r="I35" s="10">
        <v>13468.136206028552</v>
      </c>
      <c r="J35" s="10">
        <v>23441.302814223567</v>
      </c>
      <c r="K35" s="10">
        <v>10032.619781264239</v>
      </c>
      <c r="L35" s="10">
        <v>56378.539975630847</v>
      </c>
      <c r="M35" s="10">
        <v>8426.0636076785231</v>
      </c>
      <c r="N35" s="10">
        <v>46613.844931304578</v>
      </c>
    </row>
    <row r="36" spans="1:14">
      <c r="B36" s="8" t="s">
        <v>19</v>
      </c>
      <c r="C36" s="10">
        <v>52677.620418381135</v>
      </c>
      <c r="D36" s="10">
        <v>61326.466385225227</v>
      </c>
      <c r="E36" s="10">
        <v>7212.9661393475553</v>
      </c>
      <c r="F36" s="10">
        <v>16002.661337987933</v>
      </c>
      <c r="G36" s="10">
        <v>27361.317344805011</v>
      </c>
      <c r="H36" s="10">
        <v>72668.531478339253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6474.2190698878048</v>
      </c>
      <c r="N36" s="10">
        <v>26594.523812796306</v>
      </c>
    </row>
    <row r="38" spans="1:14">
      <c r="D38" s="10"/>
    </row>
    <row r="39" spans="1:14">
      <c r="D39" s="10"/>
    </row>
    <row r="40" spans="1:14">
      <c r="D40" s="9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>
      <selection activeCell="P56" sqref="P56"/>
    </sheetView>
  </sheetViews>
  <sheetFormatPr defaultRowHeight="12.75"/>
  <cols>
    <col min="1" max="1" width="9" style="8"/>
    <col min="2" max="2" width="13.5" style="8" customWidth="1"/>
    <col min="3" max="5" width="9" style="8" bestFit="1" customWidth="1"/>
    <col min="6" max="6" width="8.875" style="8" bestFit="1" customWidth="1"/>
    <col min="7" max="7" width="9.125" style="8" bestFit="1" customWidth="1"/>
    <col min="8" max="8" width="9" style="8" bestFit="1" customWidth="1"/>
    <col min="9" max="9" width="8.25" style="8" bestFit="1" customWidth="1"/>
    <col min="10" max="10" width="8.625" style="8" bestFit="1" customWidth="1"/>
    <col min="11" max="11" width="9" style="8" bestFit="1" customWidth="1"/>
    <col min="12" max="12" width="9.125" style="8" bestFit="1" customWidth="1"/>
    <col min="13" max="13" width="9.25" style="8" bestFit="1" customWidth="1"/>
    <col min="14" max="14" width="9" style="8" bestFit="1" customWidth="1"/>
    <col min="15" max="16384" width="9" style="8"/>
  </cols>
  <sheetData>
    <row r="2" spans="2:17">
      <c r="E2" s="22">
        <v>1</v>
      </c>
      <c r="F2" s="22"/>
      <c r="G2" s="22"/>
      <c r="H2" s="22">
        <v>1</v>
      </c>
    </row>
    <row r="5" spans="2:17">
      <c r="B5" s="19"/>
      <c r="C5" s="20" t="s">
        <v>5</v>
      </c>
      <c r="D5" s="20" t="s">
        <v>2</v>
      </c>
      <c r="E5" s="20" t="s">
        <v>7</v>
      </c>
      <c r="F5" s="20" t="s">
        <v>33</v>
      </c>
      <c r="G5" s="20" t="s">
        <v>32</v>
      </c>
      <c r="H5" s="20" t="s">
        <v>31</v>
      </c>
      <c r="I5" s="20" t="s">
        <v>30</v>
      </c>
      <c r="J5" s="20" t="s">
        <v>29</v>
      </c>
      <c r="K5" s="20" t="s">
        <v>28</v>
      </c>
      <c r="L5" s="20" t="s">
        <v>27</v>
      </c>
      <c r="M5" s="20" t="s">
        <v>26</v>
      </c>
      <c r="N5" s="20" t="s">
        <v>25</v>
      </c>
      <c r="O5" s="21"/>
      <c r="P5" s="21"/>
      <c r="Q5" s="21"/>
    </row>
    <row r="6" spans="2:17">
      <c r="B6" s="19" t="str">
        <f>CONCATENATE(VLOOKUP(E2,B39:C41,2,0)," ",VLOOKUP(H2,D39:E41,2,0))</f>
        <v>Polska Sprzedaż</v>
      </c>
      <c r="C6" s="23">
        <f ca="1">INDIRECT(ADDRESS($E$2*3+$H$2+24,C7+2,1,1,"Adres 2"))</f>
        <v>116956.35211643054</v>
      </c>
      <c r="D6" s="23">
        <f t="shared" ref="D6:N6" ca="1" si="0">INDIRECT(ADDRESS($E$2*3+$H$2+24,D7+2,1,1,"Adres 2"))</f>
        <v>94501.572902247965</v>
      </c>
      <c r="E6" s="23">
        <f t="shared" ca="1" si="0"/>
        <v>8215</v>
      </c>
      <c r="F6" s="23">
        <f t="shared" ca="1" si="0"/>
        <v>81836.233287437586</v>
      </c>
      <c r="G6" s="23">
        <f t="shared" ca="1" si="0"/>
        <v>80962.190903325158</v>
      </c>
      <c r="H6" s="23">
        <f t="shared" ca="1" si="0"/>
        <v>103462.16112172083</v>
      </c>
      <c r="I6" s="23">
        <f t="shared" ca="1" si="0"/>
        <v>30123.647394415217</v>
      </c>
      <c r="J6" s="23">
        <f t="shared" ca="1" si="0"/>
        <v>33669.078695478187</v>
      </c>
      <c r="K6" s="23">
        <f t="shared" ca="1" si="0"/>
        <v>23037.328214962261</v>
      </c>
      <c r="L6" s="23">
        <f t="shared" ca="1" si="0"/>
        <v>106402.88038080152</v>
      </c>
      <c r="M6" s="23">
        <f t="shared" ca="1" si="0"/>
        <v>14074.064811992501</v>
      </c>
      <c r="N6" s="23">
        <f t="shared" ca="1" si="0"/>
        <v>79065.478506838655</v>
      </c>
      <c r="O6" s="21"/>
      <c r="P6" s="21"/>
      <c r="Q6" s="21"/>
    </row>
    <row r="7" spans="2:17"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1"/>
      <c r="P7" s="21"/>
      <c r="Q7" s="21"/>
    </row>
    <row r="8" spans="2:17">
      <c r="O8" s="21"/>
      <c r="P8" s="21"/>
      <c r="Q8" s="21"/>
    </row>
    <row r="9" spans="2:17">
      <c r="O9" s="21"/>
      <c r="P9" s="21"/>
    </row>
    <row r="24" spans="1:16">
      <c r="P24" s="8" t="s">
        <v>34</v>
      </c>
    </row>
    <row r="26" spans="1:16" hidden="1"/>
    <row r="27" spans="1:16" hidden="1">
      <c r="C27" s="8" t="s">
        <v>5</v>
      </c>
      <c r="D27" s="8" t="s">
        <v>2</v>
      </c>
      <c r="E27" s="8" t="s">
        <v>7</v>
      </c>
      <c r="F27" s="8" t="s">
        <v>33</v>
      </c>
      <c r="G27" s="8" t="s">
        <v>32</v>
      </c>
      <c r="H27" s="8" t="s">
        <v>31</v>
      </c>
      <c r="I27" s="8" t="s">
        <v>30</v>
      </c>
      <c r="J27" s="8" t="s">
        <v>29</v>
      </c>
      <c r="K27" s="8" t="s">
        <v>28</v>
      </c>
      <c r="L27" s="8" t="s">
        <v>27</v>
      </c>
      <c r="M27" s="8" t="s">
        <v>26</v>
      </c>
      <c r="N27" s="8" t="s">
        <v>25</v>
      </c>
    </row>
    <row r="28" spans="1:16" hidden="1">
      <c r="A28" s="8" t="s">
        <v>24</v>
      </c>
      <c r="B28" s="8" t="s">
        <v>23</v>
      </c>
      <c r="C28" s="10">
        <v>116956.35211643054</v>
      </c>
      <c r="D28" s="10">
        <v>94501.572902247965</v>
      </c>
      <c r="E28" s="10">
        <v>8215</v>
      </c>
      <c r="F28" s="10">
        <v>81836.233287437586</v>
      </c>
      <c r="G28" s="10">
        <v>80962.190903325158</v>
      </c>
      <c r="H28" s="10">
        <v>103462.16112172083</v>
      </c>
      <c r="I28" s="10">
        <v>30123.647394415217</v>
      </c>
      <c r="J28" s="10">
        <v>33669.078695478187</v>
      </c>
      <c r="K28" s="10">
        <v>23037.328214962261</v>
      </c>
      <c r="L28" s="10">
        <v>106402.88038080152</v>
      </c>
      <c r="M28" s="10">
        <v>14074.064811992501</v>
      </c>
      <c r="N28" s="10">
        <v>79065.478506838655</v>
      </c>
    </row>
    <row r="29" spans="1:16" hidden="1">
      <c r="B29" s="8" t="s">
        <v>21</v>
      </c>
      <c r="C29" s="10">
        <v>41723.834815946204</v>
      </c>
      <c r="D29" s="10">
        <v>39514.599823942975</v>
      </c>
      <c r="E29" s="10">
        <v>3122.2717758983758</v>
      </c>
      <c r="F29" s="10">
        <v>28089.083907456177</v>
      </c>
      <c r="G29" s="10">
        <v>30211.193971911973</v>
      </c>
      <c r="H29" s="10">
        <v>48170.652707881702</v>
      </c>
      <c r="I29" s="10">
        <v>13736.80676492877</v>
      </c>
      <c r="J29" s="10">
        <v>15324.300214568293</v>
      </c>
      <c r="K29" s="10">
        <v>9217.8076398124267</v>
      </c>
      <c r="L29" s="10">
        <v>49076.905687480677</v>
      </c>
      <c r="M29" s="10">
        <v>4950.870768432138</v>
      </c>
      <c r="N29" s="10">
        <v>28508.941583701511</v>
      </c>
    </row>
    <row r="30" spans="1:16" hidden="1">
      <c r="B30" s="8" t="s">
        <v>19</v>
      </c>
      <c r="C30" s="9">
        <v>30092.815347213484</v>
      </c>
      <c r="D30" s="9">
        <v>23660.277257186877</v>
      </c>
      <c r="E30" s="9">
        <v>2648.7493117164863</v>
      </c>
      <c r="F30" s="9">
        <v>21405.151055491762</v>
      </c>
      <c r="G30" s="9">
        <v>25820.172026089564</v>
      </c>
      <c r="H30" s="9">
        <v>28955.473066695879</v>
      </c>
      <c r="I30" s="9">
        <v>10394.199097913721</v>
      </c>
      <c r="J30" s="9">
        <v>12868.524061347331</v>
      </c>
      <c r="K30" s="9">
        <v>6168.9515191392866</v>
      </c>
      <c r="L30" s="9">
        <v>38930.219256922624</v>
      </c>
      <c r="M30" s="9">
        <v>5227.399793264206</v>
      </c>
      <c r="N30" s="9">
        <v>18984.314016903914</v>
      </c>
    </row>
    <row r="31" spans="1:16" hidden="1">
      <c r="A31" s="8" t="s">
        <v>22</v>
      </c>
      <c r="B31" s="8" t="s">
        <v>23</v>
      </c>
      <c r="C31" s="10">
        <v>176915.34279702813</v>
      </c>
      <c r="D31" s="10">
        <v>175409.45145913653</v>
      </c>
      <c r="E31" s="10">
        <v>37706.264930939302</v>
      </c>
      <c r="F31" s="10">
        <v>126519.1977550981</v>
      </c>
      <c r="G31" s="10">
        <v>60602.290690202528</v>
      </c>
      <c r="H31" s="10">
        <v>632219.3797324925</v>
      </c>
      <c r="I31" s="10">
        <v>2456.865713299816</v>
      </c>
      <c r="J31" s="10">
        <v>34707.178480172683</v>
      </c>
      <c r="K31" s="10">
        <v>18265.134841902563</v>
      </c>
      <c r="L31" s="10">
        <v>652150.31654679554</v>
      </c>
      <c r="M31" s="10">
        <v>29163.016528359138</v>
      </c>
      <c r="N31" s="10">
        <v>164082.35596788453</v>
      </c>
    </row>
    <row r="32" spans="1:16" hidden="1">
      <c r="B32" s="8" t="s">
        <v>21</v>
      </c>
      <c r="C32" s="10">
        <v>85193.243529179759</v>
      </c>
      <c r="D32" s="10">
        <v>159287.46167602148</v>
      </c>
      <c r="E32" s="10">
        <v>6662.3763074712006</v>
      </c>
      <c r="F32" s="10">
        <v>100171.15080642162</v>
      </c>
      <c r="G32" s="10">
        <v>88462.129404988853</v>
      </c>
      <c r="H32" s="10">
        <v>302064.52057831129</v>
      </c>
      <c r="I32" s="10">
        <v>55132.456598835328</v>
      </c>
      <c r="J32" s="10">
        <v>28675.414021070774</v>
      </c>
      <c r="K32" s="10">
        <v>24542.105545697257</v>
      </c>
      <c r="L32" s="10">
        <v>244260.55545988239</v>
      </c>
      <c r="M32" s="10">
        <v>5502.160123320019</v>
      </c>
      <c r="N32" s="10">
        <v>29278.246406577338</v>
      </c>
    </row>
    <row r="33" spans="1:14" hidden="1">
      <c r="B33" s="8" t="s">
        <v>19</v>
      </c>
      <c r="C33" s="10">
        <v>6120.8177394464146</v>
      </c>
      <c r="D33" s="10">
        <v>95170.354978593678</v>
      </c>
      <c r="E33" s="10">
        <v>12555</v>
      </c>
      <c r="F33" s="10">
        <v>55390.354159031107</v>
      </c>
      <c r="G33" s="10">
        <v>78185.2313169439</v>
      </c>
      <c r="H33" s="10">
        <v>176084.83250610359</v>
      </c>
      <c r="I33" s="10">
        <v>21350.28917576198</v>
      </c>
      <c r="J33" s="10">
        <v>12222</v>
      </c>
      <c r="K33" s="10">
        <v>41312.691151877341</v>
      </c>
      <c r="L33" s="10">
        <v>181267.15049425603</v>
      </c>
      <c r="M33" s="10">
        <v>26746.549151515024</v>
      </c>
      <c r="N33" s="10">
        <v>80963.904099252366</v>
      </c>
    </row>
    <row r="34" spans="1:14" hidden="1">
      <c r="A34" s="8" t="s">
        <v>20</v>
      </c>
      <c r="B34" s="8" t="s">
        <v>23</v>
      </c>
      <c r="C34" s="10">
        <v>88946.820772760824</v>
      </c>
      <c r="D34" s="10">
        <v>86474.438436204102</v>
      </c>
      <c r="E34" s="10">
        <v>27242.986752631121</v>
      </c>
      <c r="F34" s="10">
        <v>207386.12900595478</v>
      </c>
      <c r="G34" s="10">
        <v>118581.53460034078</v>
      </c>
      <c r="H34" s="10">
        <v>270142.24988279981</v>
      </c>
      <c r="I34" s="10">
        <v>72752.929524874649</v>
      </c>
      <c r="J34" s="10">
        <v>64879.094124508068</v>
      </c>
      <c r="K34" s="10">
        <v>28462.451804986169</v>
      </c>
      <c r="L34" s="10">
        <v>175789.07708359088</v>
      </c>
      <c r="M34" s="10">
        <v>8989</v>
      </c>
      <c r="N34" s="10">
        <v>204848.85096134216</v>
      </c>
    </row>
    <row r="35" spans="1:14" hidden="1">
      <c r="B35" s="8" t="s">
        <v>21</v>
      </c>
      <c r="C35" s="10">
        <v>8340.4320568884723</v>
      </c>
      <c r="D35" s="10">
        <v>42914.26768979543</v>
      </c>
      <c r="E35" s="10">
        <v>7707.3506854462003</v>
      </c>
      <c r="F35" s="10">
        <v>69969.797498536936</v>
      </c>
      <c r="G35" s="10">
        <v>9865</v>
      </c>
      <c r="H35" s="10">
        <v>9790.7707301590835</v>
      </c>
      <c r="I35" s="10">
        <v>13468.136206028552</v>
      </c>
      <c r="J35" s="10">
        <v>23441.302814223567</v>
      </c>
      <c r="K35" s="10">
        <v>10032.619781264239</v>
      </c>
      <c r="L35" s="10">
        <v>56378.539975630847</v>
      </c>
      <c r="M35" s="10">
        <v>8426.0636076785231</v>
      </c>
      <c r="N35" s="10">
        <v>46613.844931304578</v>
      </c>
    </row>
    <row r="36" spans="1:14" hidden="1">
      <c r="B36" s="8" t="s">
        <v>19</v>
      </c>
      <c r="C36" s="10">
        <v>52677.620418381135</v>
      </c>
      <c r="D36" s="10">
        <v>61326.466385225227</v>
      </c>
      <c r="E36" s="10">
        <v>7212.9661393475553</v>
      </c>
      <c r="F36" s="10">
        <v>16002.661337987933</v>
      </c>
      <c r="G36" s="10">
        <v>27361.317344805011</v>
      </c>
      <c r="H36" s="10">
        <v>72668.531478339253</v>
      </c>
      <c r="I36" s="10">
        <v>31770.750186850302</v>
      </c>
      <c r="J36" s="10">
        <v>11997.824537996948</v>
      </c>
      <c r="K36" s="10">
        <v>15986</v>
      </c>
      <c r="L36" s="10">
        <v>10256</v>
      </c>
      <c r="M36" s="10">
        <v>6474.2190698878048</v>
      </c>
      <c r="N36" s="10">
        <v>26594.523812796306</v>
      </c>
    </row>
    <row r="37" spans="1:14" hidden="1"/>
    <row r="38" spans="1:14" hidden="1"/>
    <row r="39" spans="1:14" hidden="1">
      <c r="B39" s="8">
        <v>1</v>
      </c>
      <c r="C39" s="8" t="s">
        <v>24</v>
      </c>
      <c r="D39" s="10">
        <v>1</v>
      </c>
      <c r="E39" s="8" t="s">
        <v>23</v>
      </c>
    </row>
    <row r="40" spans="1:14" hidden="1">
      <c r="B40" s="8">
        <v>2</v>
      </c>
      <c r="C40" s="8" t="s">
        <v>22</v>
      </c>
      <c r="D40" s="10">
        <v>2</v>
      </c>
      <c r="E40" s="8" t="s">
        <v>21</v>
      </c>
    </row>
    <row r="41" spans="1:14" hidden="1">
      <c r="B41" s="8">
        <v>3</v>
      </c>
      <c r="C41" s="8" t="s">
        <v>20</v>
      </c>
      <c r="D41" s="9">
        <v>3</v>
      </c>
      <c r="E41" s="8" t="s">
        <v>19</v>
      </c>
    </row>
    <row r="42" spans="1:14" hidden="1"/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7"/>
  <sheetViews>
    <sheetView showGridLines="0" workbookViewId="0">
      <selection activeCell="C26" sqref="C26"/>
    </sheetView>
  </sheetViews>
  <sheetFormatPr defaultRowHeight="12.75"/>
  <cols>
    <col min="1" max="1" width="9" style="1"/>
    <col min="2" max="2" width="9.625" style="1" customWidth="1"/>
    <col min="3" max="3" width="10.375" style="1" bestFit="1" customWidth="1"/>
    <col min="4" max="4" width="14.75" style="1" customWidth="1"/>
    <col min="5" max="5" width="14.5" style="1" customWidth="1"/>
    <col min="6" max="6" width="10.375" style="1" customWidth="1"/>
    <col min="7" max="16384" width="9" style="1"/>
  </cols>
  <sheetData>
    <row r="2" spans="2:6" s="15" customFormat="1" ht="43.5" customHeight="1">
      <c r="B2" s="16"/>
      <c r="C2" s="16" t="s">
        <v>62</v>
      </c>
      <c r="D2" s="16" t="s">
        <v>61</v>
      </c>
      <c r="E2" s="16" t="s">
        <v>60</v>
      </c>
      <c r="F2" s="16" t="s">
        <v>59</v>
      </c>
    </row>
    <row r="3" spans="2:6">
      <c r="B3" s="3" t="s">
        <v>58</v>
      </c>
      <c r="C3" s="2">
        <v>6173.9058001615795</v>
      </c>
      <c r="D3" s="2">
        <v>6173.9058001615795</v>
      </c>
      <c r="E3" s="2">
        <v>6173.9058001615795</v>
      </c>
      <c r="F3" s="2">
        <v>6173.9058001615795</v>
      </c>
    </row>
    <row r="4" spans="2:6" hidden="1">
      <c r="B4" s="3" t="s">
        <v>57</v>
      </c>
      <c r="C4" s="2">
        <v>10903.950225048498</v>
      </c>
      <c r="D4" s="2">
        <v>10903.950225048498</v>
      </c>
      <c r="E4" s="2">
        <v>10903.950225048498</v>
      </c>
      <c r="F4" s="2">
        <v>10903.950225048498</v>
      </c>
    </row>
    <row r="5" spans="2:6">
      <c r="B5" s="3" t="s">
        <v>56</v>
      </c>
      <c r="C5" s="2">
        <v>4914.8449169265223</v>
      </c>
      <c r="D5" s="2">
        <v>4914.8449169265223</v>
      </c>
      <c r="E5" s="2">
        <v>4914.8449169265223</v>
      </c>
      <c r="F5" s="2">
        <v>4914.8449169265223</v>
      </c>
    </row>
    <row r="6" spans="2:6">
      <c r="B6" s="3" t="s">
        <v>55</v>
      </c>
      <c r="C6" s="2">
        <v>10734.10058681342</v>
      </c>
      <c r="D6" s="2">
        <v>10734.10058681342</v>
      </c>
      <c r="E6" s="2">
        <v>10734.10058681342</v>
      </c>
      <c r="F6" s="2">
        <v>10734.10058681342</v>
      </c>
    </row>
    <row r="7" spans="2:6">
      <c r="B7" s="3" t="s">
        <v>54</v>
      </c>
      <c r="C7" s="2">
        <v>9485.705201760009</v>
      </c>
      <c r="D7" s="2">
        <v>9485.705201760009</v>
      </c>
      <c r="E7" s="2">
        <v>9485.705201760009</v>
      </c>
      <c r="F7" s="2">
        <v>9485.705201760009</v>
      </c>
    </row>
    <row r="8" spans="2:6">
      <c r="B8" s="14" t="s">
        <v>53</v>
      </c>
      <c r="C8" s="13">
        <f>SUM(C3:C7)</f>
        <v>42212.506730710033</v>
      </c>
      <c r="D8" s="13">
        <f>SUBTOTAL(9,D3:D7)</f>
        <v>42212.506730710033</v>
      </c>
      <c r="E8" s="13">
        <f>SUBTOTAL(109,E3:E7)</f>
        <v>31308.556505661531</v>
      </c>
      <c r="F8" s="13">
        <f>SUM(F3:F7)</f>
        <v>42212.506730710033</v>
      </c>
    </row>
    <row r="9" spans="2:6">
      <c r="B9" s="3" t="s">
        <v>52</v>
      </c>
      <c r="C9" s="2">
        <v>9241.9302076634103</v>
      </c>
      <c r="D9" s="2">
        <v>9241.9302076634103</v>
      </c>
      <c r="E9" s="2">
        <v>9241.9302076634103</v>
      </c>
      <c r="F9" s="2">
        <v>9241.9302076634103</v>
      </c>
    </row>
    <row r="10" spans="2:6">
      <c r="B10" s="3" t="s">
        <v>51</v>
      </c>
      <c r="C10" s="2">
        <v>2185.8988684741385</v>
      </c>
      <c r="D10" s="2">
        <v>2185.8988684741385</v>
      </c>
      <c r="E10" s="2">
        <v>2185.8988684741385</v>
      </c>
      <c r="F10" s="2">
        <v>2185.8988684741385</v>
      </c>
    </row>
    <row r="11" spans="2:6">
      <c r="B11" s="3" t="s">
        <v>50</v>
      </c>
      <c r="C11" s="2">
        <v>4187.0232295069618</v>
      </c>
      <c r="D11" s="2">
        <v>4187.0232295069618</v>
      </c>
      <c r="E11" s="2">
        <v>4187.0232295069618</v>
      </c>
      <c r="F11" s="2">
        <v>4187.0232295069618</v>
      </c>
    </row>
    <row r="12" spans="2:6">
      <c r="B12" s="3" t="s">
        <v>49</v>
      </c>
      <c r="C12" s="2">
        <v>1156.5234282541728</v>
      </c>
      <c r="D12" s="2">
        <v>1156.5234282541728</v>
      </c>
      <c r="E12" s="2">
        <v>1156.5234282541728</v>
      </c>
      <c r="F12" s="2">
        <v>1156.5234282541728</v>
      </c>
    </row>
    <row r="13" spans="2:6">
      <c r="B13" s="14" t="s">
        <v>48</v>
      </c>
      <c r="C13" s="13">
        <f>SUM(C9:C12)</f>
        <v>16771.375733898683</v>
      </c>
      <c r="D13" s="13">
        <f>SUBTOTAL(9,D9:D12)</f>
        <v>16771.375733898683</v>
      </c>
      <c r="E13" s="13">
        <f>SUBTOTAL(109,E9:E12)</f>
        <v>16771.375733898683</v>
      </c>
      <c r="F13" s="13">
        <f>SUM(F9:F12)</f>
        <v>16771.375733898683</v>
      </c>
    </row>
    <row r="14" spans="2:6">
      <c r="B14" s="3" t="s">
        <v>47</v>
      </c>
      <c r="C14" s="2">
        <v>3826.9094561872016</v>
      </c>
      <c r="D14" s="2">
        <v>3826.9094561872016</v>
      </c>
      <c r="E14" s="2">
        <v>3826.9094561872016</v>
      </c>
      <c r="F14" s="2">
        <v>3826.9094561872016</v>
      </c>
    </row>
    <row r="15" spans="2:6">
      <c r="B15" s="3" t="s">
        <v>46</v>
      </c>
      <c r="C15" s="2">
        <v>10017.339868650293</v>
      </c>
      <c r="D15" s="2">
        <v>10017.339868650293</v>
      </c>
      <c r="E15" s="2">
        <v>10017.339868650293</v>
      </c>
      <c r="F15" s="2">
        <v>10017.339868650293</v>
      </c>
    </row>
    <row r="16" spans="2:6">
      <c r="B16" s="3" t="s">
        <v>45</v>
      </c>
      <c r="C16" s="2">
        <v>4754.917768926397</v>
      </c>
      <c r="D16" s="2">
        <v>4754.917768926397</v>
      </c>
      <c r="E16" s="2">
        <v>4754.917768926397</v>
      </c>
      <c r="F16" s="2">
        <v>4754.917768926397</v>
      </c>
    </row>
    <row r="17" spans="2:6">
      <c r="B17" s="3" t="s">
        <v>44</v>
      </c>
      <c r="C17" s="2">
        <v>10113.192895288152</v>
      </c>
      <c r="D17" s="2">
        <v>10113.192895288152</v>
      </c>
      <c r="E17" s="2">
        <v>10113.192895288152</v>
      </c>
      <c r="F17" s="2">
        <v>10113.192895288152</v>
      </c>
    </row>
    <row r="18" spans="2:6">
      <c r="B18" s="14" t="s">
        <v>43</v>
      </c>
      <c r="C18" s="13">
        <f>SUM(C14:C17)</f>
        <v>28712.359989052042</v>
      </c>
      <c r="D18" s="13">
        <f>SUBTOTAL(9,D14:D17)</f>
        <v>28712.359989052042</v>
      </c>
      <c r="E18" s="13">
        <f>SUBTOTAL(109,E14:E17)</f>
        <v>28712.359989052042</v>
      </c>
      <c r="F18" s="13">
        <f>SUM(F14:F17)</f>
        <v>28712.359989052042</v>
      </c>
    </row>
    <row r="19" spans="2:6">
      <c r="B19" s="3" t="s">
        <v>42</v>
      </c>
      <c r="C19" s="2">
        <v>10676.560962280801</v>
      </c>
      <c r="D19" s="2">
        <v>10676.560962280801</v>
      </c>
      <c r="E19" s="2">
        <v>10676.560962280801</v>
      </c>
      <c r="F19" s="2">
        <v>10676.560962280801</v>
      </c>
    </row>
    <row r="20" spans="2:6">
      <c r="B20" s="3" t="s">
        <v>41</v>
      </c>
      <c r="C20" s="2">
        <v>5818.9961304144945</v>
      </c>
      <c r="D20" s="2">
        <v>5818.9961304144945</v>
      </c>
      <c r="E20" s="2">
        <v>5818.9961304144945</v>
      </c>
      <c r="F20" s="2">
        <v>5818.9961304144945</v>
      </c>
    </row>
    <row r="21" spans="2:6">
      <c r="B21" s="3" t="s">
        <v>40</v>
      </c>
      <c r="C21" s="2">
        <v>6350.218796750376</v>
      </c>
      <c r="D21" s="2">
        <v>6350.218796750376</v>
      </c>
      <c r="E21" s="2">
        <v>6350.218796750376</v>
      </c>
      <c r="F21" s="2">
        <v>6350.218796750376</v>
      </c>
    </row>
    <row r="22" spans="2:6">
      <c r="B22" s="3" t="s">
        <v>39</v>
      </c>
      <c r="C22" s="2">
        <v>10942.635743117431</v>
      </c>
      <c r="D22" s="2">
        <v>10942.635743117431</v>
      </c>
      <c r="E22" s="2">
        <v>10942.635743117431</v>
      </c>
      <c r="F22" s="2">
        <v>10942.635743117431</v>
      </c>
    </row>
    <row r="23" spans="2:6">
      <c r="B23" s="3" t="s">
        <v>38</v>
      </c>
      <c r="C23" s="2">
        <v>8051.0739890204295</v>
      </c>
      <c r="D23" s="2">
        <v>8051.0739890204295</v>
      </c>
      <c r="E23" s="2">
        <v>8051.0739890204295</v>
      </c>
      <c r="F23" s="2">
        <v>8051.0739890204295</v>
      </c>
    </row>
    <row r="24" spans="2:6">
      <c r="B24" s="3" t="s">
        <v>37</v>
      </c>
      <c r="C24" s="2">
        <v>7373.8114875180772</v>
      </c>
      <c r="D24" s="2">
        <v>7373.8114875180772</v>
      </c>
      <c r="E24" s="2">
        <v>7373.8114875180772</v>
      </c>
      <c r="F24" s="2">
        <v>7373.8114875180772</v>
      </c>
    </row>
    <row r="25" spans="2:6">
      <c r="B25" s="14" t="s">
        <v>36</v>
      </c>
      <c r="C25" s="13">
        <f>SUM(C19:C24)</f>
        <v>49213.297109101608</v>
      </c>
      <c r="D25" s="13">
        <f>SUBTOTAL(9,D19:D24)</f>
        <v>49213.297109101608</v>
      </c>
      <c r="E25" s="13">
        <f>SUBTOTAL(109,E19:E24)</f>
        <v>49213.297109101608</v>
      </c>
      <c r="F25" s="13">
        <f>SUM(F19:F24)</f>
        <v>49213.297109101608</v>
      </c>
    </row>
    <row r="26" spans="2:6">
      <c r="B26" s="14" t="s">
        <v>35</v>
      </c>
      <c r="C26" s="12">
        <f>SUM(C3:C25)</f>
        <v>273819.07912552473</v>
      </c>
      <c r="D26" s="13">
        <f>SUBTOTAL(9,D3:D24)</f>
        <v>136909.53956276239</v>
      </c>
      <c r="E26" s="12">
        <f>SUBTOTAL(109,E3:E24)</f>
        <v>126005.58933771386</v>
      </c>
      <c r="F26" s="12">
        <f>SUBTOTAL(9,F3:F25)</f>
        <v>273819.07912552473</v>
      </c>
    </row>
    <row r="27" spans="2:6">
      <c r="C27" s="11">
        <f>C25+C18+C13+C8</f>
        <v>136909.53956276237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SUMA.JEŻELI</vt:lpstr>
      <vt:lpstr>SUMA.JEŻELI 2</vt:lpstr>
      <vt:lpstr>Adres</vt:lpstr>
      <vt:lpstr>Adres 2</vt:lpstr>
      <vt:lpstr>SUMY.POŚREDNIE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Szyperski</dc:creator>
  <cp:lastModifiedBy>Szyperski</cp:lastModifiedBy>
  <dcterms:created xsi:type="dcterms:W3CDTF">2009-04-15T21:06:10Z</dcterms:created>
  <dcterms:modified xsi:type="dcterms:W3CDTF">2009-04-19T19:09:21Z</dcterms:modified>
</cp:coreProperties>
</file>