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8400"/>
  </bookViews>
  <sheets>
    <sheet name="WdZ 1" sheetId="5" r:id="rId1"/>
    <sheet name="WdZ 2" sheetId="10" r:id="rId2"/>
    <sheet name="WdZ 3" sheetId="11" r:id="rId3"/>
    <sheet name="WdZ 4" sheetId="4" r:id="rId4"/>
    <sheet name="WdZ 5" sheetId="6" r:id="rId5"/>
    <sheet name="WdZ 6" sheetId="7" r:id="rId6"/>
    <sheet name="WdZ 7" sheetId="8" r:id="rId7"/>
    <sheet name="WdZ 8" sheetId="9" r:id="rId8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29" i="6"/>
  <c r="E12" i="4"/>
  <c r="E13"/>
  <c r="E14"/>
  <c r="E15"/>
  <c r="E16"/>
  <c r="E11"/>
  <c r="I10" i="5"/>
  <c r="I3"/>
  <c r="J12"/>
  <c r="C3" i="11"/>
  <c r="C5"/>
  <c r="J30"/>
  <c r="C3" i="10"/>
  <c r="C5"/>
  <c r="B25" i="9"/>
  <c r="B26"/>
  <c r="C13" i="5"/>
  <c r="I2"/>
  <c r="J3"/>
  <c r="D4"/>
  <c r="I4"/>
  <c r="J4"/>
  <c r="I5"/>
  <c r="J5"/>
  <c r="I6"/>
  <c r="J6"/>
  <c r="I7"/>
  <c r="J7"/>
  <c r="I8"/>
  <c r="J8"/>
  <c r="J9"/>
  <c r="I9"/>
  <c r="J10"/>
  <c r="J11"/>
  <c r="I11"/>
  <c r="I12"/>
  <c r="D13"/>
  <c r="I13"/>
  <c r="C17" i="4"/>
  <c r="E17"/>
</calcChain>
</file>

<file path=xl/sharedStrings.xml><?xml version="1.0" encoding="utf-8"?>
<sst xmlns="http://schemas.openxmlformats.org/spreadsheetml/2006/main" count="122" uniqueCount="88">
  <si>
    <t>Plan</t>
  </si>
  <si>
    <t>Wynik</t>
  </si>
  <si>
    <t>Sprzedaż</t>
  </si>
  <si>
    <t>Marża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</si>
  <si>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</si>
  <si>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</si>
  <si>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</si>
  <si>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</si>
  <si>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</si>
  <si>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</si>
  <si>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</si>
  <si>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</si>
  <si>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</si>
  <si>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</si>
  <si>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</si>
  <si>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</si>
  <si>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TOTAL</t>
  </si>
  <si>
    <t>nagłówki</t>
  </si>
  <si>
    <t>baza</t>
  </si>
  <si>
    <t>zmiana</t>
  </si>
  <si>
    <t>brand 4</t>
  </si>
  <si>
    <t>B4</t>
  </si>
  <si>
    <t>brand 1</t>
  </si>
  <si>
    <t>B1</t>
  </si>
  <si>
    <t>brand 5</t>
  </si>
  <si>
    <t>B5</t>
  </si>
  <si>
    <t>brand 6</t>
  </si>
  <si>
    <t>B6</t>
  </si>
  <si>
    <t>brand 2</t>
  </si>
  <si>
    <t>B2</t>
  </si>
  <si>
    <t>brand 10</t>
  </si>
  <si>
    <t>B10</t>
  </si>
  <si>
    <t>brand 9</t>
  </si>
  <si>
    <t>B9</t>
  </si>
  <si>
    <t>brand 8</t>
  </si>
  <si>
    <t>B8</t>
  </si>
  <si>
    <t>brand 7</t>
  </si>
  <si>
    <t>B7</t>
  </si>
  <si>
    <t>brand 3</t>
  </si>
  <si>
    <t>B3</t>
  </si>
  <si>
    <t>Wzrost ilości zamówień</t>
  </si>
  <si>
    <t>Wzrost sprzedaży</t>
  </si>
  <si>
    <t xml:space="preserve"> </t>
  </si>
  <si>
    <t>1Q '07</t>
  </si>
  <si>
    <t>styczeń</t>
  </si>
  <si>
    <t>luty</t>
  </si>
  <si>
    <t>marzec</t>
  </si>
  <si>
    <t>2Q '07</t>
  </si>
  <si>
    <t>kwiecień</t>
  </si>
  <si>
    <t>czerwiec</t>
  </si>
  <si>
    <t>3Q '07</t>
  </si>
  <si>
    <t>lipiec</t>
  </si>
  <si>
    <t>sierpień</t>
  </si>
  <si>
    <t>wrzesień</t>
  </si>
  <si>
    <t>4Q '07</t>
  </si>
  <si>
    <t>październik</t>
  </si>
  <si>
    <t>listopad</t>
  </si>
  <si>
    <t>grudzień</t>
  </si>
  <si>
    <t>1Q '08</t>
  </si>
  <si>
    <t>2Q '08</t>
  </si>
  <si>
    <t>3Q '08</t>
  </si>
  <si>
    <t>4Q '08</t>
  </si>
  <si>
    <t>Dane X</t>
  </si>
  <si>
    <t>Dane Y</t>
  </si>
  <si>
    <t>Russia</t>
  </si>
  <si>
    <t>Poland</t>
  </si>
  <si>
    <t>Romania</t>
  </si>
  <si>
    <t>Czech</t>
  </si>
  <si>
    <t>Ukraine</t>
  </si>
  <si>
    <t>Maksimum</t>
  </si>
  <si>
    <t>Wartość</t>
  </si>
  <si>
    <t>Skala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</si>
  <si>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</si>
  <si>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</si>
  <si>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</si>
  <si>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</si>
  <si>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</si>
  <si>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</si>
  <si>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</si>
  <si>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</si>
  <si>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Licznik</t>
  </si>
  <si>
    <t>Strzałka</t>
  </si>
  <si>
    <t>Dana od -10% do 10%</t>
  </si>
  <si>
    <t>Prędkość</t>
  </si>
  <si>
    <t>km/h</t>
  </si>
  <si>
    <t>2010</t>
  </si>
  <si>
    <t>2011</t>
  </si>
  <si>
    <t>zmiana '11-'10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</si>
</sst>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15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sz val="10"/>
      <color indexed="9"/>
      <name val="Arial"/>
      <charset val="238"/>
    </font>
    <font>
      <b/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2"/>
      <color indexed="9"/>
      <name val="Arial"/>
      <charset val="238"/>
    </font>
    <font>
      <sz val="12"/>
      <color indexed="9"/>
      <name val="Arial"/>
      <charset val="238"/>
    </font>
    <font>
      <sz val="10"/>
      <color indexed="9"/>
      <name val="Arial"/>
      <family val="2"/>
      <charset val="238"/>
    </font>
    <font>
      <sz val="10"/>
      <name val="Bauhaus 93"/>
      <family val="5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20"/>
      <color indexed="9"/>
      <name val="Bauhaus 93"/>
      <family val="5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3" fontId="0" fillId="0" borderId="7" xfId="0" applyNumberFormat="1" applyBorder="1" applyAlignment="1">
      <alignment horizontal="center"/>
    </xf>
    <xf numFmtId="9" fontId="1" fillId="0" borderId="8" xfId="2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1" fillId="0" borderId="9" xfId="2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3" fontId="0" fillId="0" borderId="11" xfId="0" applyNumberFormat="1" applyBorder="1" applyAlignment="1">
      <alignment horizontal="center"/>
    </xf>
    <xf numFmtId="9" fontId="1" fillId="0" borderId="12" xfId="2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1" fillId="0" borderId="13" xfId="2" applyBorder="1" applyAlignment="1">
      <alignment horizontal="center"/>
    </xf>
    <xf numFmtId="3" fontId="0" fillId="0" borderId="0" xfId="0" applyNumberFormat="1"/>
    <xf numFmtId="9" fontId="1" fillId="0" borderId="12" xfId="2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9" fontId="1" fillId="0" borderId="16" xfId="2" applyBorder="1" applyAlignment="1">
      <alignment horizontal="center"/>
    </xf>
    <xf numFmtId="3" fontId="0" fillId="0" borderId="16" xfId="0" applyNumberFormat="1" applyBorder="1" applyAlignment="1">
      <alignment horizontal="center"/>
    </xf>
    <xf numFmtId="9" fontId="1" fillId="0" borderId="17" xfId="2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166" fontId="5" fillId="0" borderId="5" xfId="2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6" fontId="5" fillId="0" borderId="3" xfId="2" applyNumberFormat="1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5" fillId="2" borderId="5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quotePrefix="1" applyAlignment="1">
      <alignment horizontal="right"/>
    </xf>
    <xf numFmtId="3" fontId="0" fillId="3" borderId="0" xfId="0" applyNumberFormat="1" applyFill="1"/>
    <xf numFmtId="0" fontId="5" fillId="2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4" borderId="0" xfId="0" applyNumberFormat="1" applyFill="1"/>
    <xf numFmtId="3" fontId="0" fillId="5" borderId="0" xfId="0" applyNumberFormat="1" applyFill="1"/>
    <xf numFmtId="3" fontId="5" fillId="0" borderId="19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166" fontId="1" fillId="0" borderId="24" xfId="2" applyNumberFormat="1" applyBorder="1" applyAlignment="1">
      <alignment horizontal="center"/>
    </xf>
    <xf numFmtId="0" fontId="0" fillId="0" borderId="24" xfId="0" applyBorder="1"/>
    <xf numFmtId="3" fontId="0" fillId="0" borderId="24" xfId="0" applyNumberFormat="1" applyBorder="1" applyAlignment="1">
      <alignment horizontal="center"/>
    </xf>
    <xf numFmtId="165" fontId="0" fillId="0" borderId="24" xfId="0" applyNumberFormat="1" applyBorder="1"/>
    <xf numFmtId="0" fontId="5" fillId="0" borderId="24" xfId="0" applyFont="1" applyBorder="1"/>
    <xf numFmtId="9" fontId="0" fillId="0" borderId="24" xfId="0" applyNumberFormat="1" applyBorder="1"/>
    <xf numFmtId="0" fontId="0" fillId="6" borderId="0" xfId="0" applyFill="1"/>
    <xf numFmtId="0" fontId="0" fillId="6" borderId="0" xfId="0" applyFill="1" applyBorder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9" fontId="6" fillId="6" borderId="0" xfId="0" applyNumberFormat="1" applyFont="1" applyFill="1" applyBorder="1" applyAlignment="1">
      <alignment horizontal="center"/>
    </xf>
    <xf numFmtId="9" fontId="9" fillId="6" borderId="0" xfId="0" applyNumberFormat="1" applyFont="1" applyFill="1" applyBorder="1" applyAlignment="1">
      <alignment horizontal="center"/>
    </xf>
    <xf numFmtId="9" fontId="9" fillId="6" borderId="0" xfId="2" applyFont="1" applyFill="1" applyBorder="1" applyAlignment="1">
      <alignment horizontal="center"/>
    </xf>
    <xf numFmtId="0" fontId="10" fillId="6" borderId="0" xfId="0" applyFont="1" applyFill="1" applyBorder="1"/>
    <xf numFmtId="165" fontId="0" fillId="3" borderId="0" xfId="0" applyNumberFormat="1" applyFill="1"/>
    <xf numFmtId="2" fontId="0" fillId="3" borderId="0" xfId="0" applyNumberFormat="1" applyFill="1"/>
    <xf numFmtId="2" fontId="0" fillId="0" borderId="0" xfId="0" applyNumberFormat="1" applyFill="1"/>
    <xf numFmtId="0" fontId="0" fillId="3" borderId="0" xfId="0" applyFill="1"/>
    <xf numFmtId="166" fontId="0" fillId="5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11" fillId="0" borderId="0" xfId="0" applyFont="1" applyFill="1"/>
    <xf numFmtId="0" fontId="0" fillId="6" borderId="26" xfId="0" applyFill="1" applyBorder="1"/>
    <xf numFmtId="0" fontId="0" fillId="6" borderId="27" xfId="0" applyFill="1" applyBorder="1"/>
    <xf numFmtId="0" fontId="11" fillId="6" borderId="27" xfId="0" applyFont="1" applyFill="1" applyBorder="1"/>
    <xf numFmtId="0" fontId="0" fillId="6" borderId="28" xfId="0" applyFill="1" applyBorder="1"/>
    <xf numFmtId="0" fontId="0" fillId="6" borderId="29" xfId="0" applyFill="1" applyBorder="1"/>
    <xf numFmtId="0" fontId="11" fillId="6" borderId="0" xfId="0" applyFont="1" applyFill="1" applyBorder="1"/>
    <xf numFmtId="0" fontId="0" fillId="6" borderId="30" xfId="0" applyFill="1" applyBorder="1"/>
    <xf numFmtId="0" fontId="12" fillId="0" borderId="0" xfId="0" applyFont="1"/>
    <xf numFmtId="0" fontId="12" fillId="6" borderId="29" xfId="0" applyFont="1" applyFill="1" applyBorder="1"/>
    <xf numFmtId="0" fontId="12" fillId="6" borderId="0" xfId="0" applyFont="1" applyFill="1" applyBorder="1"/>
    <xf numFmtId="0" fontId="12" fillId="6" borderId="30" xfId="0" applyFont="1" applyFill="1" applyBorder="1"/>
    <xf numFmtId="0" fontId="12" fillId="0" borderId="0" xfId="0" applyFont="1" applyFill="1"/>
    <xf numFmtId="0" fontId="0" fillId="6" borderId="31" xfId="0" applyFill="1" applyBorder="1"/>
    <xf numFmtId="0" fontId="0" fillId="6" borderId="32" xfId="0" applyFill="1" applyBorder="1"/>
    <xf numFmtId="0" fontId="11" fillId="6" borderId="32" xfId="0" applyFont="1" applyFill="1" applyBorder="1"/>
    <xf numFmtId="0" fontId="0" fillId="6" borderId="33" xfId="0" applyFill="1" applyBorder="1"/>
    <xf numFmtId="166" fontId="0" fillId="0" borderId="0" xfId="0" applyNumberFormat="1" applyAlignment="1">
      <alignment horizontal="center"/>
    </xf>
    <xf numFmtId="166" fontId="0" fillId="0" borderId="0" xfId="2" applyNumberFormat="1" applyFont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400"/>
              <a:t>Przykład wykresu waterfall</a:t>
            </a:r>
            <a:r>
              <a:rPr lang="pl-PL" sz="1400" baseline="0"/>
              <a:t> / bridge</a:t>
            </a:r>
            <a:endParaRPr lang="pl-PL" sz="1400"/>
          </a:p>
        </c:rich>
      </c:tx>
      <c:layout>
        <c:manualLayout>
          <c:xMode val="edge"/>
          <c:yMode val="edge"/>
          <c:x val="0.27233392122281042"/>
          <c:y val="2.777777777777781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068389599448213"/>
          <c:y val="9.3067220764071229E-2"/>
          <c:w val="0.87580052493438354"/>
          <c:h val="0.75655839895013122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bg1"/>
            </a:solidFill>
          </c:spPr>
          <c:dPt>
            <c:idx val="0"/>
            <c:spPr>
              <a:solidFill>
                <a:srgbClr val="00B0F0"/>
              </a:solidFill>
            </c:spPr>
          </c:dPt>
          <c:dPt>
            <c:idx val="11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0"/>
                  <c:y val="-0.1018518518518519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0.19444444444444461"/>
                </c:manualLayout>
              </c:layout>
              <c:showVal val="1"/>
            </c:dLbl>
            <c:delete val="1"/>
          </c:dLbls>
          <c:cat>
            <c:strRef>
              <c:f>'WdZ 1'!$H$2:$H$13</c:f>
              <c:strCache>
                <c:ptCount val="12"/>
                <c:pt idx="0">
                  <c:v>2010</c:v>
                </c:pt>
                <c:pt idx="1">
                  <c:v>B4</c:v>
                </c:pt>
                <c:pt idx="2">
                  <c:v>B1</c:v>
                </c:pt>
                <c:pt idx="3">
                  <c:v>B5</c:v>
                </c:pt>
                <c:pt idx="4">
                  <c:v>B6</c:v>
                </c:pt>
                <c:pt idx="5">
                  <c:v>B2</c:v>
                </c:pt>
                <c:pt idx="6">
                  <c:v>B10</c:v>
                </c:pt>
                <c:pt idx="7">
                  <c:v>B9</c:v>
                </c:pt>
                <c:pt idx="8">
                  <c:v>B8</c:v>
                </c:pt>
                <c:pt idx="9">
                  <c:v>B7</c:v>
                </c:pt>
                <c:pt idx="10">
                  <c:v>B3</c:v>
                </c:pt>
                <c:pt idx="11">
                  <c:v>2011</c:v>
                </c:pt>
              </c:strCache>
            </c:strRef>
          </c:cat>
          <c:val>
            <c:numRef>
              <c:f>'WdZ 1'!$I$2:$I$13</c:f>
              <c:numCache>
                <c:formatCode>#,##0</c:formatCode>
                <c:ptCount val="12"/>
                <c:pt idx="0">
                  <c:v>3707.1862182401428</c:v>
                </c:pt>
                <c:pt idx="1">
                  <c:v>3707.1862182401428</c:v>
                </c:pt>
                <c:pt idx="2">
                  <c:v>3734.55716667657</c:v>
                </c:pt>
                <c:pt idx="3">
                  <c:v>3756.55716667657</c:v>
                </c:pt>
                <c:pt idx="4">
                  <c:v>3776.5724871860275</c:v>
                </c:pt>
                <c:pt idx="5">
                  <c:v>3789.8685931607279</c:v>
                </c:pt>
                <c:pt idx="6">
                  <c:v>3799.1478029988921</c:v>
                </c:pt>
                <c:pt idx="7">
                  <c:v>3792.3560418989828</c:v>
                </c:pt>
                <c:pt idx="8">
                  <c:v>3778.5784548438369</c:v>
                </c:pt>
                <c:pt idx="9">
                  <c:v>3761.9321791295911</c:v>
                </c:pt>
                <c:pt idx="10">
                  <c:v>3741.5313018269112</c:v>
                </c:pt>
                <c:pt idx="11">
                  <c:v>3741.5313018269112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FF00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2.3515579071134844E-3"/>
                  <c:y val="-0.10185185185185175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8.3333333333333343E-2"/>
                </c:manualLayout>
              </c:layout>
              <c:showVal val="1"/>
            </c:dLbl>
            <c:dLbl>
              <c:idx val="3"/>
              <c:layout>
                <c:manualLayout>
                  <c:x val="4.3111396937210712E-17"/>
                  <c:y val="-8.333333333333334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6.0185185185185154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2407407407407426E-2"/>
                </c:manualLayout>
              </c:layout>
              <c:showVal val="1"/>
            </c:dLbl>
            <c:dLbl>
              <c:idx val="7"/>
              <c:layout>
                <c:manualLayout>
                  <c:x val="-8.6222793874421337E-17"/>
                  <c:y val="4.1666666666666664E-2"/>
                </c:manualLayout>
              </c:layout>
              <c:showVal val="1"/>
            </c:dLbl>
            <c:dLbl>
              <c:idx val="8"/>
              <c:layout>
                <c:manualLayout>
                  <c:x val="-8.6222793874421337E-17"/>
                  <c:y val="6.4814814814814853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6.9444444444444489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7.8703703703703734E-2"/>
                </c:manualLayout>
              </c:layout>
              <c:showVal val="1"/>
            </c:dLbl>
            <c:dLbl>
              <c:idx val="11"/>
              <c:delete val="1"/>
            </c:dLbl>
            <c:showVal val="1"/>
          </c:dLbls>
          <c:cat>
            <c:strRef>
              <c:f>'WdZ 1'!$H$2:$H$13</c:f>
              <c:strCache>
                <c:ptCount val="12"/>
                <c:pt idx="0">
                  <c:v>2010</c:v>
                </c:pt>
                <c:pt idx="1">
                  <c:v>B4</c:v>
                </c:pt>
                <c:pt idx="2">
                  <c:v>B1</c:v>
                </c:pt>
                <c:pt idx="3">
                  <c:v>B5</c:v>
                </c:pt>
                <c:pt idx="4">
                  <c:v>B6</c:v>
                </c:pt>
                <c:pt idx="5">
                  <c:v>B2</c:v>
                </c:pt>
                <c:pt idx="6">
                  <c:v>B10</c:v>
                </c:pt>
                <c:pt idx="7">
                  <c:v>B9</c:v>
                </c:pt>
                <c:pt idx="8">
                  <c:v>B8</c:v>
                </c:pt>
                <c:pt idx="9">
                  <c:v>B7</c:v>
                </c:pt>
                <c:pt idx="10">
                  <c:v>B3</c:v>
                </c:pt>
                <c:pt idx="11">
                  <c:v>2011</c:v>
                </c:pt>
              </c:strCache>
            </c:strRef>
          </c:cat>
          <c:val>
            <c:numRef>
              <c:f>'WdZ 1'!$J$2:$J$13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27.370948436427341</c:v>
                </c:pt>
                <c:pt idx="2">
                  <c:v>22</c:v>
                </c:pt>
                <c:pt idx="3">
                  <c:v>20.015320509457524</c:v>
                </c:pt>
                <c:pt idx="4">
                  <c:v>13.296105974700311</c:v>
                </c:pt>
                <c:pt idx="5">
                  <c:v>9.2792098381639789</c:v>
                </c:pt>
                <c:pt idx="6">
                  <c:v>1.4779965512480544</c:v>
                </c:pt>
                <c:pt idx="7">
                  <c:v>8.2697576511571214</c:v>
                </c:pt>
                <c:pt idx="8">
                  <c:v>13.777587055145887</c:v>
                </c:pt>
                <c:pt idx="9">
                  <c:v>16.646275714245888</c:v>
                </c:pt>
                <c:pt idx="10">
                  <c:v>20.40087730267976</c:v>
                </c:pt>
                <c:pt idx="11" formatCode="General">
                  <c:v>0</c:v>
                </c:pt>
              </c:numCache>
            </c:numRef>
          </c:val>
        </c:ser>
        <c:gapWidth val="50"/>
        <c:overlap val="100"/>
        <c:axId val="67428736"/>
        <c:axId val="67430272"/>
      </c:barChart>
      <c:catAx>
        <c:axId val="67428736"/>
        <c:scaling>
          <c:orientation val="minMax"/>
        </c:scaling>
        <c:axPos val="b"/>
        <c:tickLblPos val="nextTo"/>
        <c:crossAx val="67430272"/>
        <c:crosses val="autoZero"/>
        <c:auto val="1"/>
        <c:lblAlgn val="ctr"/>
        <c:lblOffset val="100"/>
      </c:catAx>
      <c:valAx>
        <c:axId val="67430272"/>
        <c:scaling>
          <c:orientation val="minMax"/>
          <c:min val="3680"/>
        </c:scaling>
        <c:axPos val="l"/>
        <c:numFmt formatCode="#,##0" sourceLinked="1"/>
        <c:tickLblPos val="nextTo"/>
        <c:crossAx val="674287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6792324111237086"/>
          <c:y val="0.10876706657724566"/>
          <c:w val="0.48257136145919521"/>
          <c:h val="0.78246586684550867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noFill/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12316247434051299"/>
                  <c:y val="-1.2618296529968449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5%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9.8162525404168838E-2"/>
                  <c:y val="9.2592463796915034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10%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0.28319290827946142"/>
                  <c:y val="-0.3177210892802441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-10%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3.5192458919288787E-2"/>
                  <c:y val="-0.18851503183553175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-5%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6.8341963091189478E-2"/>
                  <c:y val="-0.16031363587438013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0%</a:t>
                    </a:r>
                    <a:endParaRPr lang="en-US"/>
                  </a:p>
                </c:rich>
              </c:tx>
              <c:showVal val="1"/>
            </c:dLbl>
            <c:showVal val="1"/>
            <c:showLeaderLines val="1"/>
          </c:dLbls>
          <c:val>
            <c:numRef>
              <c:f>'WdZ 2'!$B$3:$B$7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 formatCode="0.0">
                  <c:v>10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</c:ser>
        <c:firstSliceAng val="0"/>
        <c:holeSize val="50"/>
      </c:doughnutChart>
      <c:pieChart>
        <c:varyColors val="1"/>
        <c:ser>
          <c:idx val="1"/>
          <c:order val="1"/>
          <c:dPt>
            <c:idx val="0"/>
            <c:spPr>
              <a:noFill/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noFill/>
            </c:spPr>
          </c:dPt>
          <c:val>
            <c:numRef>
              <c:f>'WdZ 2'!$C$3:$C$7</c:f>
              <c:numCache>
                <c:formatCode>0.00</c:formatCode>
                <c:ptCount val="5"/>
                <c:pt idx="0">
                  <c:v>1.7300000000000002</c:v>
                </c:pt>
                <c:pt idx="1">
                  <c:v>0.04</c:v>
                </c:pt>
                <c:pt idx="2">
                  <c:v>8.23</c:v>
                </c:pt>
              </c:numCache>
            </c:numRef>
          </c:val>
        </c:ser>
        <c:firstSliceAng val="0"/>
      </c:pieChart>
    </c:plotArea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228470836664381"/>
          <c:y val="8.8636363636363819E-2"/>
          <c:w val="0.7895799309360233"/>
          <c:h val="0.895454545454545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explosion val="2"/>
          <c:dPt>
            <c:idx val="0"/>
            <c:spPr>
              <a:noFill/>
              <a:ln w="25400">
                <a:noFill/>
              </a:ln>
            </c:spPr>
          </c:dPt>
          <c:dPt>
            <c:idx val="2"/>
            <c:spPr>
              <a:noFill/>
              <a:ln w="25400">
                <a:noFill/>
              </a:ln>
            </c:spPr>
          </c:dPt>
          <c:dPt>
            <c:idx val="4"/>
            <c:spPr>
              <a:noFill/>
              <a:ln w="25400">
                <a:noFill/>
              </a:ln>
            </c:spPr>
          </c:dPt>
          <c:dPt>
            <c:idx val="6"/>
            <c:spPr>
              <a:noFill/>
              <a:ln w="25400">
                <a:noFill/>
              </a:ln>
            </c:spPr>
          </c:dPt>
          <c:dPt>
            <c:idx val="8"/>
            <c:spPr>
              <a:noFill/>
              <a:ln w="25400">
                <a:noFill/>
              </a:ln>
            </c:spPr>
          </c:dPt>
          <c:dPt>
            <c:idx val="10"/>
            <c:spPr>
              <a:noFill/>
              <a:ln w="25400">
                <a:noFill/>
              </a:ln>
            </c:spPr>
          </c:dPt>
          <c:dPt>
            <c:idx val="12"/>
            <c:spPr>
              <a:noFill/>
              <a:ln w="25400">
                <a:noFill/>
              </a:ln>
            </c:spPr>
          </c:dPt>
          <c:dPt>
            <c:idx val="14"/>
            <c:spPr>
              <a:noFill/>
              <a:ln w="25400">
                <a:noFill/>
              </a:ln>
            </c:spPr>
          </c:dPt>
          <c:dPt>
            <c:idx val="16"/>
            <c:spPr>
              <a:noFill/>
              <a:ln w="25400">
                <a:noFill/>
              </a:ln>
            </c:spPr>
          </c:dPt>
          <c:dPt>
            <c:idx val="18"/>
            <c:spPr>
              <a:noFill/>
              <a:ln w="25400">
                <a:noFill/>
              </a:ln>
            </c:spPr>
          </c:dPt>
          <c:dPt>
            <c:idx val="20"/>
            <c:spPr>
              <a:noFill/>
              <a:ln w="25400">
                <a:noFill/>
              </a:ln>
            </c:spPr>
          </c:dPt>
          <c:dPt>
            <c:idx val="22"/>
            <c:spPr>
              <a:noFill/>
              <a:ln w="25400">
                <a:noFill/>
              </a:ln>
            </c:spPr>
          </c:dPt>
          <c:dPt>
            <c:idx val="24"/>
            <c:spPr>
              <a:noFill/>
              <a:ln w="25400">
                <a:noFill/>
              </a:ln>
            </c:spPr>
          </c:dPt>
          <c:dPt>
            <c:idx val="26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8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spPr>
              <a:noFill/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5228197346173984"/>
                  <c:y val="-0.60004151753758195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80</a:t>
                    </a:r>
                  </a:p>
                </c:rich>
              </c:tx>
            </c:dLbl>
            <c:dLbl>
              <c:idx val="1"/>
              <c:layout>
                <c:manualLayout>
                  <c:x val="-9.038823110081011E-2"/>
                  <c:y val="5.5516821760916261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0</a:t>
                    </a:r>
                  </a:p>
                </c:rich>
              </c:tx>
            </c:dLbl>
            <c:dLbl>
              <c:idx val="2"/>
              <c:layout>
                <c:manualLayout>
                  <c:x val="-0.11464468456287603"/>
                  <c:y val="-1.3622763063708026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20</a:t>
                    </a:r>
                  </a:p>
                </c:rich>
              </c:tx>
            </c:dLbl>
            <c:dLbl>
              <c:idx val="3"/>
              <c:layout>
                <c:manualLayout>
                  <c:x val="-0.13807932125475855"/>
                  <c:y val="-0.1175490336435219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40</a:t>
                    </a:r>
                  </a:p>
                </c:rich>
              </c:tx>
            </c:dLbl>
            <c:dLbl>
              <c:idx val="4"/>
              <c:layout>
                <c:manualLayout>
                  <c:x val="-0.11323656095393349"/>
                  <c:y val="-0.21222118826055836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60</a:t>
                    </a:r>
                  </a:p>
                </c:rich>
              </c:tx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8975166794684346E-2"/>
                  <c:y val="-8.96232402767837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100</a:t>
                    </a:r>
                  </a:p>
                </c:rich>
              </c:tx>
            </c:dLbl>
            <c:dLbl>
              <c:idx val="12"/>
              <c:delete val="1"/>
            </c:dLbl>
            <c:dLbl>
              <c:idx val="13"/>
              <c:layout>
                <c:manualLayout>
                  <c:x val="-5.2765363338186495E-2"/>
                  <c:y val="-0.11992722500596517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120</a:t>
                    </a:r>
                  </a:p>
                </c:rich>
              </c:tx>
            </c:dLbl>
            <c:dLbl>
              <c:idx val="14"/>
              <c:delete val="1"/>
            </c:dLbl>
            <c:dLbl>
              <c:idx val="15"/>
              <c:layout>
                <c:manualLayout>
                  <c:x val="-3.6997342635568834E-3"/>
                  <c:y val="-0.12589119541875438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140</a:t>
                    </a:r>
                  </a:p>
                </c:rich>
              </c:tx>
            </c:dLbl>
            <c:dLbl>
              <c:idx val="16"/>
              <c:delete val="1"/>
            </c:dLbl>
            <c:dLbl>
              <c:idx val="17"/>
              <c:layout>
                <c:manualLayout>
                  <c:x val="3.7594335322284407E-2"/>
                  <c:y val="-0.12174779288952517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160</a:t>
                    </a:r>
                  </a:p>
                </c:rich>
              </c:tx>
            </c:dLbl>
            <c:dLbl>
              <c:idx val="18"/>
              <c:delete val="1"/>
            </c:dLbl>
            <c:dLbl>
              <c:idx val="19"/>
              <c:layout>
                <c:manualLayout>
                  <c:x val="6.4731563804418565E-2"/>
                  <c:y val="-0.1127568599379623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180</a:t>
                    </a:r>
                  </a:p>
                </c:rich>
              </c:tx>
            </c:dLbl>
            <c:dLbl>
              <c:idx val="20"/>
              <c:delete val="1"/>
            </c:dLbl>
            <c:dLbl>
              <c:idx val="21"/>
              <c:layout>
                <c:manualLayout>
                  <c:x val="8.8266603795156828E-2"/>
                  <c:y val="-9.3107372942018762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200</a:t>
                    </a:r>
                  </a:p>
                </c:rich>
              </c:tx>
            </c:dLbl>
            <c:dLbl>
              <c:idx val="22"/>
              <c:delete val="1"/>
            </c:dLbl>
            <c:dLbl>
              <c:idx val="23"/>
              <c:layout>
                <c:manualLayout>
                  <c:x val="0.10846896285941755"/>
                  <c:y val="-5.1105225483178252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220</a:t>
                    </a:r>
                  </a:p>
                </c:rich>
              </c:tx>
            </c:dLbl>
            <c:dLbl>
              <c:idx val="24"/>
              <c:delete val="1"/>
            </c:dLbl>
            <c:dLbl>
              <c:idx val="25"/>
              <c:layout>
                <c:manualLayout>
                  <c:x val="0.11239893820396736"/>
                  <c:y val="-1.1128847530422313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240</a:t>
                    </a:r>
                  </a:p>
                </c:rich>
              </c:tx>
            </c:dLbl>
            <c:dLbl>
              <c:idx val="26"/>
              <c:delete val="1"/>
            </c:dLbl>
            <c:dLbl>
              <c:idx val="27"/>
              <c:layout>
                <c:manualLayout>
                  <c:x val="0.11342353805469564"/>
                  <c:y val="3.0947745168217623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260</a:t>
                    </a:r>
                  </a:p>
                </c:rich>
              </c:tx>
            </c:dLbl>
            <c:dLbl>
              <c:idx val="28"/>
              <c:delete val="1"/>
            </c:dLbl>
            <c:dLbl>
              <c:idx val="29"/>
              <c:layout>
                <c:manualLayout>
                  <c:x val="9.495524296476035E-2"/>
                  <c:y val="6.9928895251729864E-2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280</a:t>
                    </a:r>
                  </a:p>
                </c:rich>
              </c:tx>
            </c:dLbl>
            <c:dLbl>
              <c:idx val="3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val>
            <c:numRef>
              <c:f>'WdZ 3'!$B$3:$B$33</c:f>
              <c:numCache>
                <c:formatCode>General</c:formatCode>
                <c:ptCount val="31"/>
                <c:pt idx="0">
                  <c:v>4</c:v>
                </c:pt>
                <c:pt idx="1">
                  <c:v>0.06</c:v>
                </c:pt>
                <c:pt idx="2">
                  <c:v>1</c:v>
                </c:pt>
                <c:pt idx="3">
                  <c:v>0.06</c:v>
                </c:pt>
                <c:pt idx="4">
                  <c:v>1</c:v>
                </c:pt>
                <c:pt idx="5">
                  <c:v>0.06</c:v>
                </c:pt>
                <c:pt idx="6">
                  <c:v>1</c:v>
                </c:pt>
                <c:pt idx="7">
                  <c:v>0.06</c:v>
                </c:pt>
                <c:pt idx="8">
                  <c:v>1</c:v>
                </c:pt>
                <c:pt idx="9">
                  <c:v>0.06</c:v>
                </c:pt>
                <c:pt idx="10">
                  <c:v>1</c:v>
                </c:pt>
                <c:pt idx="11">
                  <c:v>0.06</c:v>
                </c:pt>
                <c:pt idx="12">
                  <c:v>1</c:v>
                </c:pt>
                <c:pt idx="13">
                  <c:v>0.06</c:v>
                </c:pt>
                <c:pt idx="14">
                  <c:v>1</c:v>
                </c:pt>
                <c:pt idx="15">
                  <c:v>0.06</c:v>
                </c:pt>
                <c:pt idx="16">
                  <c:v>1</c:v>
                </c:pt>
                <c:pt idx="17">
                  <c:v>0.06</c:v>
                </c:pt>
                <c:pt idx="18">
                  <c:v>1</c:v>
                </c:pt>
                <c:pt idx="19">
                  <c:v>0.06</c:v>
                </c:pt>
                <c:pt idx="20">
                  <c:v>1</c:v>
                </c:pt>
                <c:pt idx="21">
                  <c:v>0.06</c:v>
                </c:pt>
                <c:pt idx="22">
                  <c:v>1</c:v>
                </c:pt>
                <c:pt idx="23">
                  <c:v>0.06</c:v>
                </c:pt>
                <c:pt idx="24">
                  <c:v>1</c:v>
                </c:pt>
                <c:pt idx="25">
                  <c:v>0.06</c:v>
                </c:pt>
                <c:pt idx="26">
                  <c:v>1</c:v>
                </c:pt>
                <c:pt idx="27">
                  <c:v>0.06</c:v>
                </c:pt>
                <c:pt idx="28">
                  <c:v>1</c:v>
                </c:pt>
                <c:pt idx="29">
                  <c:v>0.06</c:v>
                </c:pt>
                <c:pt idx="30">
                  <c:v>1</c:v>
                </c:pt>
              </c:numCache>
            </c:numRef>
          </c:val>
        </c:ser>
        <c:firstSliceAng val="150"/>
        <c:holeSize val="60"/>
      </c:doughnutChar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2"/>
            <c:spPr>
              <a:noFill/>
              <a:ln w="25400">
                <a:noFill/>
              </a:ln>
            </c:spPr>
          </c:dPt>
          <c:val>
            <c:numRef>
              <c:f>'WdZ 3'!$C$3:$C$5</c:f>
              <c:numCache>
                <c:formatCode>0.00</c:formatCode>
                <c:ptCount val="3"/>
                <c:pt idx="0">
                  <c:v>148.79999999999998</c:v>
                </c:pt>
                <c:pt idx="1">
                  <c:v>2</c:v>
                </c:pt>
                <c:pt idx="2">
                  <c:v>209.20000000000002</c:v>
                </c:pt>
              </c:numCache>
            </c:numRef>
          </c:val>
        </c:ser>
        <c:firstSliceAng val="222"/>
      </c:pieChart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 sz="1400"/>
              <a:t>Sprzedaż i Marża Rezultat v Plan</a:t>
            </a:r>
          </a:p>
        </c:rich>
      </c:tx>
      <c:layout>
        <c:manualLayout>
          <c:xMode val="edge"/>
          <c:yMode val="edge"/>
          <c:x val="0.23268744531933513"/>
          <c:y val="1.388888888888889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04396325459317"/>
          <c:y val="8.8437591134441551E-2"/>
          <c:w val="0.84769356955380593"/>
          <c:h val="0.67785469524642783"/>
        </c:manualLayout>
      </c:layout>
      <c:barChart>
        <c:barDir val="col"/>
        <c:grouping val="clustered"/>
        <c:ser>
          <c:idx val="0"/>
          <c:order val="0"/>
          <c:tx>
            <c:strRef>
              <c:f>'WdZ 4'!$C$3:$C$4</c:f>
              <c:strCache>
                <c:ptCount val="1"/>
                <c:pt idx="0">
                  <c:v>Plan Sprzedaż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'WdZ 4'!$B$5:$B$16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'WdZ 4'!$C$5:$C$16</c:f>
              <c:numCache>
                <c:formatCode>#,##0</c:formatCode>
                <c:ptCount val="12"/>
                <c:pt idx="0">
                  <c:v>889.93608215316101</c:v>
                </c:pt>
                <c:pt idx="1">
                  <c:v>761.10444193931551</c:v>
                </c:pt>
                <c:pt idx="2">
                  <c:v>539.1839860177131</c:v>
                </c:pt>
                <c:pt idx="3">
                  <c:v>578.47119862210297</c:v>
                </c:pt>
                <c:pt idx="4">
                  <c:v>676.77436767384654</c:v>
                </c:pt>
                <c:pt idx="5">
                  <c:v>477.19762484684463</c:v>
                </c:pt>
                <c:pt idx="6">
                  <c:v>635.83973296988449</c:v>
                </c:pt>
                <c:pt idx="7">
                  <c:v>886.20987656629654</c:v>
                </c:pt>
                <c:pt idx="8">
                  <c:v>613.01374868472442</c:v>
                </c:pt>
                <c:pt idx="9">
                  <c:v>787.55677462056974</c:v>
                </c:pt>
                <c:pt idx="10">
                  <c:v>775.216248615219</c:v>
                </c:pt>
                <c:pt idx="11">
                  <c:v>910.91035007021003</c:v>
                </c:pt>
              </c:numCache>
            </c:numRef>
          </c:val>
        </c:ser>
        <c:ser>
          <c:idx val="2"/>
          <c:order val="2"/>
          <c:tx>
            <c:strRef>
              <c:f>'WdZ 4'!$E$3:$E$4</c:f>
              <c:strCache>
                <c:ptCount val="1"/>
                <c:pt idx="0">
                  <c:v>Wynik Sprzedaż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'WdZ 4'!$B$5:$B$16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'WdZ 4'!$E$5:$E$16</c:f>
              <c:numCache>
                <c:formatCode>#,##0</c:formatCode>
                <c:ptCount val="12"/>
                <c:pt idx="0">
                  <c:v>841.65989363226265</c:v>
                </c:pt>
                <c:pt idx="1">
                  <c:v>719.52427819667582</c:v>
                </c:pt>
                <c:pt idx="2">
                  <c:v>559.26316955313496</c:v>
                </c:pt>
                <c:pt idx="3">
                  <c:v>555</c:v>
                </c:pt>
                <c:pt idx="4">
                  <c:v>645</c:v>
                </c:pt>
                <c:pt idx="5">
                  <c:v>500</c:v>
                </c:pt>
                <c:pt idx="6">
                  <c:v>673.92612397440871</c:v>
                </c:pt>
                <c:pt idx="7">
                  <c:v>993.47987852313679</c:v>
                </c:pt>
                <c:pt idx="8">
                  <c:v>630.08884972988699</c:v>
                </c:pt>
                <c:pt idx="9">
                  <c:v>856.69569735943867</c:v>
                </c:pt>
                <c:pt idx="10">
                  <c:v>820.6737478242768</c:v>
                </c:pt>
                <c:pt idx="11">
                  <c:v>979.24256307336441</c:v>
                </c:pt>
              </c:numCache>
            </c:numRef>
          </c:val>
        </c:ser>
        <c:axId val="68193664"/>
        <c:axId val="68199552"/>
      </c:barChart>
      <c:lineChart>
        <c:grouping val="standard"/>
        <c:ser>
          <c:idx val="1"/>
          <c:order val="1"/>
          <c:tx>
            <c:strRef>
              <c:f>'WdZ 4'!$D$3:$D$4</c:f>
              <c:strCache>
                <c:ptCount val="1"/>
                <c:pt idx="0">
                  <c:v>Plan Marża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'WdZ 4'!$B$5:$B$16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'WdZ 4'!$D$5:$D$16</c:f>
              <c:numCache>
                <c:formatCode>0%</c:formatCode>
                <c:ptCount val="12"/>
                <c:pt idx="0">
                  <c:v>0.41223997992567651</c:v>
                </c:pt>
                <c:pt idx="1">
                  <c:v>0.29940773786008212</c:v>
                </c:pt>
                <c:pt idx="2">
                  <c:v>0.3679243238661013</c:v>
                </c:pt>
                <c:pt idx="3">
                  <c:v>0.26931548898064284</c:v>
                </c:pt>
                <c:pt idx="4">
                  <c:v>0.43194807889329712</c:v>
                </c:pt>
                <c:pt idx="5">
                  <c:v>0.44661361107075848</c:v>
                </c:pt>
                <c:pt idx="6">
                  <c:v>0.2768051259183395</c:v>
                </c:pt>
                <c:pt idx="7">
                  <c:v>0.38767244401180079</c:v>
                </c:pt>
                <c:pt idx="8">
                  <c:v>0.41560343989531601</c:v>
                </c:pt>
                <c:pt idx="9">
                  <c:v>0.29594855400778786</c:v>
                </c:pt>
                <c:pt idx="10">
                  <c:v>0.40301431048466718</c:v>
                </c:pt>
                <c:pt idx="11">
                  <c:v>0.42577412780571489</c:v>
                </c:pt>
              </c:numCache>
            </c:numRef>
          </c:val>
        </c:ser>
        <c:ser>
          <c:idx val="3"/>
          <c:order val="3"/>
          <c:tx>
            <c:strRef>
              <c:f>'WdZ 4'!$F$3:$F$4</c:f>
              <c:strCache>
                <c:ptCount val="1"/>
                <c:pt idx="0">
                  <c:v>Wynik Marża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'WdZ 4'!$B$5:$B$16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'WdZ 4'!$F$5:$F$16</c:f>
              <c:numCache>
                <c:formatCode>0%</c:formatCode>
                <c:ptCount val="12"/>
                <c:pt idx="0">
                  <c:v>0.4362937312058775</c:v>
                </c:pt>
                <c:pt idx="1">
                  <c:v>0.30002761391091504</c:v>
                </c:pt>
                <c:pt idx="2">
                  <c:v>0.37445704000364355</c:v>
                </c:pt>
                <c:pt idx="3">
                  <c:v>0.29457174450044621</c:v>
                </c:pt>
                <c:pt idx="4">
                  <c:v>0.44592774384184386</c:v>
                </c:pt>
                <c:pt idx="5">
                  <c:v>0.47484572992422702</c:v>
                </c:pt>
                <c:pt idx="6">
                  <c:v>0.2455761812694158</c:v>
                </c:pt>
                <c:pt idx="7">
                  <c:v>0.3576296144825471</c:v>
                </c:pt>
                <c:pt idx="8">
                  <c:v>0.37471375082753694</c:v>
                </c:pt>
                <c:pt idx="9">
                  <c:v>0.24920750792043583</c:v>
                </c:pt>
                <c:pt idx="10">
                  <c:v>0.3775489306331099</c:v>
                </c:pt>
                <c:pt idx="11">
                  <c:v>0.38114049344219736</c:v>
                </c:pt>
              </c:numCache>
            </c:numRef>
          </c:val>
        </c:ser>
        <c:marker val="1"/>
        <c:axId val="68206976"/>
        <c:axId val="68201088"/>
      </c:lineChart>
      <c:catAx>
        <c:axId val="68193664"/>
        <c:scaling>
          <c:orientation val="minMax"/>
        </c:scaling>
        <c:axPos val="b"/>
        <c:tickLblPos val="nextTo"/>
        <c:crossAx val="68199552"/>
        <c:crosses val="autoZero"/>
        <c:auto val="1"/>
        <c:lblAlgn val="ctr"/>
        <c:lblOffset val="100"/>
      </c:catAx>
      <c:valAx>
        <c:axId val="68199552"/>
        <c:scaling>
          <c:orientation val="minMax"/>
          <c:max val="1800"/>
          <c:min val="0"/>
        </c:scaling>
        <c:axPos val="l"/>
        <c:numFmt formatCode="#,##0" sourceLinked="1"/>
        <c:tickLblPos val="nextTo"/>
        <c:crossAx val="68193664"/>
        <c:crosses val="autoZero"/>
        <c:crossBetween val="between"/>
      </c:valAx>
      <c:valAx>
        <c:axId val="68201088"/>
        <c:scaling>
          <c:orientation val="minMax"/>
        </c:scaling>
        <c:axPos val="r"/>
        <c:numFmt formatCode="0%" sourceLinked="1"/>
        <c:tickLblPos val="nextTo"/>
        <c:crossAx val="68206976"/>
        <c:crosses val="max"/>
        <c:crossBetween val="between"/>
      </c:valAx>
      <c:catAx>
        <c:axId val="68206976"/>
        <c:scaling>
          <c:orientation val="minMax"/>
        </c:scaling>
        <c:delete val="1"/>
        <c:axPos val="b"/>
        <c:tickLblPos val="nextTo"/>
        <c:crossAx val="682010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1.3848643919510082E-2"/>
          <c:y val="0.888121172353456"/>
          <c:w val="0.97226246719160081"/>
          <c:h val="8.4868766404199492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0016885389326335"/>
          <c:y val="6.991907261592302E-2"/>
          <c:w val="0.81852690288713892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6192694663167101E-2"/>
                  <c:y val="0.283165281423155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/>
                  </a:pPr>
                  <a:endParaRPr lang="pl-PL"/>
                </a:p>
              </c:txPr>
            </c:trendlineLbl>
          </c:trendline>
          <c:xVal>
            <c:numRef>
              <c:f>'WdZ 5'!$D$4:$D$27</c:f>
              <c:numCache>
                <c:formatCode>0.0%</c:formatCode>
                <c:ptCount val="24"/>
                <c:pt idx="0">
                  <c:v>7.8729058185833728E-2</c:v>
                </c:pt>
                <c:pt idx="1">
                  <c:v>7.6249980036362047E-2</c:v>
                </c:pt>
                <c:pt idx="2">
                  <c:v>7.7254313992692336E-2</c:v>
                </c:pt>
                <c:pt idx="3">
                  <c:v>7.718797490398982E-2</c:v>
                </c:pt>
                <c:pt idx="4">
                  <c:v>7.6684537393955587E-2</c:v>
                </c:pt>
                <c:pt idx="5">
                  <c:v>8.1325777632241109E-2</c:v>
                </c:pt>
                <c:pt idx="6">
                  <c:v>7.5079742431897648E-2</c:v>
                </c:pt>
                <c:pt idx="7">
                  <c:v>8.1848771123990222E-2</c:v>
                </c:pt>
                <c:pt idx="8">
                  <c:v>8.4788661471566829E-2</c:v>
                </c:pt>
                <c:pt idx="9">
                  <c:v>7.9128623865541245E-2</c:v>
                </c:pt>
                <c:pt idx="10">
                  <c:v>7.9890702483681936E-2</c:v>
                </c:pt>
                <c:pt idx="11">
                  <c:v>7.8012832644533917E-2</c:v>
                </c:pt>
                <c:pt idx="12">
                  <c:v>7.9294663689144312E-2</c:v>
                </c:pt>
                <c:pt idx="13">
                  <c:v>7.9764499010113829E-2</c:v>
                </c:pt>
                <c:pt idx="14">
                  <c:v>7.5405899095349255E-2</c:v>
                </c:pt>
                <c:pt idx="15">
                  <c:v>7.7724429547192039E-2</c:v>
                </c:pt>
                <c:pt idx="16">
                  <c:v>8.1925318066444694E-2</c:v>
                </c:pt>
                <c:pt idx="17">
                  <c:v>8.3620704183776512E-2</c:v>
                </c:pt>
                <c:pt idx="18">
                  <c:v>8.4920424198981312E-2</c:v>
                </c:pt>
                <c:pt idx="19">
                  <c:v>8.3115478348847346E-2</c:v>
                </c:pt>
                <c:pt idx="20">
                  <c:v>8.1975576827667609E-2</c:v>
                </c:pt>
                <c:pt idx="21">
                  <c:v>8.3718786361407699E-2</c:v>
                </c:pt>
                <c:pt idx="22">
                  <c:v>8.1138676289816594E-2</c:v>
                </c:pt>
                <c:pt idx="23">
                  <c:v>8.0138676289816593E-2</c:v>
                </c:pt>
              </c:numCache>
            </c:numRef>
          </c:xVal>
          <c:yVal>
            <c:numRef>
              <c:f>'WdZ 5'!$E$4:$E$27</c:f>
              <c:numCache>
                <c:formatCode>0.0%</c:formatCode>
                <c:ptCount val="24"/>
                <c:pt idx="0">
                  <c:v>7.8028090966292499E-2</c:v>
                </c:pt>
                <c:pt idx="1">
                  <c:v>7.7006473438161846E-2</c:v>
                </c:pt>
                <c:pt idx="2">
                  <c:v>7.7020620489835878E-2</c:v>
                </c:pt>
                <c:pt idx="3">
                  <c:v>7.6721021378458099E-2</c:v>
                </c:pt>
                <c:pt idx="4">
                  <c:v>7.7100693707469525E-2</c:v>
                </c:pt>
                <c:pt idx="5">
                  <c:v>8.1991223207616204E-2</c:v>
                </c:pt>
                <c:pt idx="6">
                  <c:v>7.3895414575511006E-2</c:v>
                </c:pt>
                <c:pt idx="7">
                  <c:v>8.1947921694454945E-2</c:v>
                </c:pt>
                <c:pt idx="8">
                  <c:v>8.6297520280459297E-2</c:v>
                </c:pt>
                <c:pt idx="9">
                  <c:v>8.0063739785625893E-2</c:v>
                </c:pt>
                <c:pt idx="10">
                  <c:v>7.996029667450763E-2</c:v>
                </c:pt>
                <c:pt idx="11">
                  <c:v>7.7688628331855261E-2</c:v>
                </c:pt>
                <c:pt idx="12">
                  <c:v>7.8795488471659181E-2</c:v>
                </c:pt>
                <c:pt idx="13">
                  <c:v>7.9919583368264657E-2</c:v>
                </c:pt>
                <c:pt idx="14">
                  <c:v>7.6205635314589765E-2</c:v>
                </c:pt>
                <c:pt idx="15">
                  <c:v>7.8568406927657236E-2</c:v>
                </c:pt>
                <c:pt idx="16">
                  <c:v>8.2296395074648213E-2</c:v>
                </c:pt>
                <c:pt idx="17">
                  <c:v>8.4051328625188548E-2</c:v>
                </c:pt>
                <c:pt idx="18">
                  <c:v>8.4512628536755924E-2</c:v>
                </c:pt>
                <c:pt idx="19">
                  <c:v>8.326565281497296E-2</c:v>
                </c:pt>
                <c:pt idx="20">
                  <c:v>8.2899160600530486E-2</c:v>
                </c:pt>
                <c:pt idx="21">
                  <c:v>8.4651728728333986E-2</c:v>
                </c:pt>
                <c:pt idx="22">
                  <c:v>8.0646847411168579E-2</c:v>
                </c:pt>
                <c:pt idx="23">
                  <c:v>8.1046847411168604E-2</c:v>
                </c:pt>
              </c:numCache>
            </c:numRef>
          </c:yVal>
        </c:ser>
        <c:axId val="68238336"/>
        <c:axId val="68256512"/>
      </c:scatterChart>
      <c:valAx>
        <c:axId val="68238336"/>
        <c:scaling>
          <c:orientation val="minMax"/>
        </c:scaling>
        <c:axPos val="b"/>
        <c:numFmt formatCode="0.0%" sourceLinked="1"/>
        <c:tickLblPos val="nextTo"/>
        <c:crossAx val="68256512"/>
        <c:crosses val="autoZero"/>
        <c:crossBetween val="midCat"/>
      </c:valAx>
      <c:valAx>
        <c:axId val="68256512"/>
        <c:scaling>
          <c:orientation val="minMax"/>
        </c:scaling>
        <c:axPos val="l"/>
        <c:numFmt formatCode="0.0%" sourceLinked="1"/>
        <c:tickLblPos val="nextTo"/>
        <c:crossAx val="6823833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5143525809273857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'WdZ 6'!$B$5</c:f>
              <c:strCache>
                <c:ptCount val="1"/>
                <c:pt idx="0">
                  <c:v>Russia</c:v>
                </c:pt>
              </c:strCache>
            </c:strRef>
          </c:tx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showSerName val="1"/>
          </c:dLbls>
          <c:xVal>
            <c:numRef>
              <c:f>'WdZ 6'!$C$5</c:f>
              <c:numCache>
                <c:formatCode>#,##0</c:formatCode>
                <c:ptCount val="1"/>
                <c:pt idx="0">
                  <c:v>27.26558715873848</c:v>
                </c:pt>
              </c:numCache>
            </c:numRef>
          </c:xVal>
          <c:yVal>
            <c:numRef>
              <c:f>'WdZ 6'!$D$5</c:f>
              <c:numCache>
                <c:formatCode>#,##0</c:formatCode>
                <c:ptCount val="1"/>
                <c:pt idx="0">
                  <c:v>9.4097688471063794</c:v>
                </c:pt>
              </c:numCache>
            </c:numRef>
          </c:yVal>
        </c:ser>
        <c:ser>
          <c:idx val="1"/>
          <c:order val="1"/>
          <c:tx>
            <c:strRef>
              <c:f>'WdZ 6'!$B$6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showSerName val="1"/>
          </c:dLbls>
          <c:xVal>
            <c:numRef>
              <c:f>'WdZ 6'!$C$6</c:f>
              <c:numCache>
                <c:formatCode>#,##0</c:formatCode>
                <c:ptCount val="1"/>
                <c:pt idx="0">
                  <c:v>46.076718007137771</c:v>
                </c:pt>
              </c:numCache>
            </c:numRef>
          </c:xVal>
          <c:yVal>
            <c:numRef>
              <c:f>'WdZ 6'!$D$6</c:f>
              <c:numCache>
                <c:formatCode>#,##0</c:formatCode>
                <c:ptCount val="1"/>
                <c:pt idx="0">
                  <c:v>6.0027796200148043</c:v>
                </c:pt>
              </c:numCache>
            </c:numRef>
          </c:yVal>
        </c:ser>
        <c:ser>
          <c:idx val="2"/>
          <c:order val="2"/>
          <c:tx>
            <c:strRef>
              <c:f>'WdZ 6'!$B$7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showSerName val="1"/>
          </c:dLbls>
          <c:xVal>
            <c:numRef>
              <c:f>'WdZ 6'!$C$7</c:f>
              <c:numCache>
                <c:formatCode>#,##0</c:formatCode>
                <c:ptCount val="1"/>
                <c:pt idx="0">
                  <c:v>27.059590826962765</c:v>
                </c:pt>
              </c:numCache>
            </c:numRef>
          </c:xVal>
          <c:yVal>
            <c:numRef>
              <c:f>'WdZ 6'!$D$7</c:f>
              <c:numCache>
                <c:formatCode>#,##0</c:formatCode>
                <c:ptCount val="1"/>
                <c:pt idx="0">
                  <c:v>2.5615723202629415</c:v>
                </c:pt>
              </c:numCache>
            </c:numRef>
          </c:yVal>
        </c:ser>
        <c:ser>
          <c:idx val="3"/>
          <c:order val="3"/>
          <c:tx>
            <c:strRef>
              <c:f>'WdZ 6'!$B$8</c:f>
              <c:strCache>
                <c:ptCount val="1"/>
                <c:pt idx="0">
                  <c:v>Czech</c:v>
                </c:pt>
              </c:strCache>
            </c:strRef>
          </c:tx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showSerName val="1"/>
          </c:dLbls>
          <c:xVal>
            <c:numRef>
              <c:f>'WdZ 6'!$C$8</c:f>
              <c:numCache>
                <c:formatCode>#,##0</c:formatCode>
                <c:ptCount val="1"/>
                <c:pt idx="0">
                  <c:v>12</c:v>
                </c:pt>
              </c:numCache>
            </c:numRef>
          </c:xVal>
          <c:yVal>
            <c:numRef>
              <c:f>'WdZ 6'!$D$8</c:f>
              <c:numCache>
                <c:formatCode>#,##0</c:formatCode>
                <c:ptCount val="1"/>
                <c:pt idx="0">
                  <c:v>4.9964063604944009</c:v>
                </c:pt>
              </c:numCache>
            </c:numRef>
          </c:yVal>
        </c:ser>
        <c:ser>
          <c:idx val="4"/>
          <c:order val="4"/>
          <c:tx>
            <c:strRef>
              <c:f>'WdZ 6'!$B$9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showSerName val="1"/>
          </c:dLbls>
          <c:xVal>
            <c:numRef>
              <c:f>'WdZ 6'!$C$9</c:f>
              <c:numCache>
                <c:formatCode>#,##0</c:formatCode>
                <c:ptCount val="1"/>
                <c:pt idx="0">
                  <c:v>10</c:v>
                </c:pt>
              </c:numCache>
            </c:numRef>
          </c:xVal>
          <c:yVal>
            <c:numRef>
              <c:f>'WdZ 6'!$D$9</c:f>
              <c:numCache>
                <c:formatCode>#,##0</c:formatCode>
                <c:ptCount val="1"/>
                <c:pt idx="0">
                  <c:v>9</c:v>
                </c:pt>
              </c:numCache>
            </c:numRef>
          </c:yVal>
        </c:ser>
        <c:axId val="68328448"/>
        <c:axId val="68350720"/>
      </c:scatterChart>
      <c:valAx>
        <c:axId val="68328448"/>
        <c:scaling>
          <c:orientation val="minMax"/>
        </c:scaling>
        <c:axPos val="b"/>
        <c:numFmt formatCode="#,##0" sourceLinked="1"/>
        <c:tickLblPos val="nextTo"/>
        <c:crossAx val="68350720"/>
        <c:crosses val="autoZero"/>
        <c:crossBetween val="midCat"/>
      </c:valAx>
      <c:valAx>
        <c:axId val="68350720"/>
        <c:scaling>
          <c:orientation val="minMax"/>
        </c:scaling>
        <c:axPos val="l"/>
        <c:numFmt formatCode="#,##0" sourceLinked="1"/>
        <c:tickLblPos val="nextTo"/>
        <c:crossAx val="6832844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5.4441260744985703E-2"/>
          <c:y val="0.18861209964412831"/>
          <c:w val="0.88681948424068768"/>
          <c:h val="0.67971530249110446"/>
        </c:manualLayout>
      </c:layout>
      <c:barChart>
        <c:barDir val="bar"/>
        <c:grouping val="percent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7'!$B$39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7'!$B$40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7'!$B$41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gapWidth val="50"/>
        <c:overlap val="100"/>
        <c:axId val="68494080"/>
        <c:axId val="68495616"/>
      </c:barChart>
      <c:barChart>
        <c:barDir val="bar"/>
        <c:grouping val="clustered"/>
        <c:ser>
          <c:idx val="3"/>
          <c:order val="3"/>
          <c:tx>
            <c:strRef>
              <c:f>'WdZ 7'!$C$38</c:f>
              <c:strCache>
                <c:ptCount val="1"/>
                <c:pt idx="0">
                  <c:v>Projekt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6435530085959901"/>
                  <c:y val="-1.3337443139892222E-2"/>
                </c:manualLayout>
              </c:layout>
              <c:dLblPos val="outEnd"/>
              <c:showVal val="1"/>
              <c:showSerNam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SerName val="1"/>
          </c:dLbls>
          <c:val>
            <c:numRef>
              <c:f>'WdZ 7'!$C$39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4"/>
          <c:order val="4"/>
          <c:tx>
            <c:strRef>
              <c:f>'WdZ 7'!$D$38</c:f>
              <c:strCache>
                <c:ptCount val="1"/>
                <c:pt idx="0">
                  <c:v>Projekt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317043822244291"/>
                  <c:y val="-1.5606803597948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Val val="1"/>
              <c:showSerNam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SerName val="1"/>
          </c:dLbls>
          <c:val>
            <c:numRef>
              <c:f>'WdZ 7'!$D$39</c:f>
              <c:numCache>
                <c:formatCode>0%</c:formatCode>
                <c:ptCount val="1"/>
                <c:pt idx="0">
                  <c:v>0.66700000000000004</c:v>
                </c:pt>
              </c:numCache>
            </c:numRef>
          </c:val>
        </c:ser>
        <c:gapWidth val="390"/>
        <c:overlap val="-100"/>
        <c:axId val="68509696"/>
        <c:axId val="68511232"/>
      </c:barChart>
      <c:catAx>
        <c:axId val="68494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495616"/>
        <c:crosses val="autoZero"/>
        <c:auto val="1"/>
        <c:lblAlgn val="ctr"/>
        <c:lblOffset val="100"/>
        <c:tickLblSkip val="1"/>
        <c:tickMarkSkip val="1"/>
      </c:catAx>
      <c:valAx>
        <c:axId val="6849561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494080"/>
        <c:crosses val="autoZero"/>
        <c:crossBetween val="between"/>
      </c:valAx>
      <c:catAx>
        <c:axId val="68509696"/>
        <c:scaling>
          <c:orientation val="minMax"/>
        </c:scaling>
        <c:delete val="1"/>
        <c:axPos val="l"/>
        <c:tickLblPos val="nextTo"/>
        <c:crossAx val="68511232"/>
        <c:crosses val="autoZero"/>
        <c:auto val="1"/>
        <c:lblAlgn val="ctr"/>
        <c:lblOffset val="100"/>
      </c:catAx>
      <c:valAx>
        <c:axId val="68511232"/>
        <c:scaling>
          <c:orientation val="minMax"/>
          <c:max val="1"/>
        </c:scaling>
        <c:axPos val="t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50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500"/>
            </a:pPr>
            <a:r>
              <a:rPr lang="pl-PL" sz="1500" b="1" i="0" u="none" strike="noStrike" baseline="0"/>
              <a:t>Thermometer Chart</a:t>
            </a:r>
            <a:endParaRPr lang="en-US" sz="1500"/>
          </a:p>
        </c:rich>
      </c:tx>
      <c:layout/>
    </c:title>
    <c:plotArea>
      <c:layout>
        <c:manualLayout>
          <c:layoutTarget val="inner"/>
          <c:xMode val="edge"/>
          <c:yMode val="edge"/>
          <c:x val="0.26210525054231226"/>
          <c:y val="0.17661770219898984"/>
          <c:w val="0.59177602799650042"/>
          <c:h val="0.76881404530316066"/>
        </c:manualLayout>
      </c:layout>
      <c:barChart>
        <c:barDir val="col"/>
        <c:grouping val="clustered"/>
        <c:ser>
          <c:idx val="0"/>
          <c:order val="0"/>
          <c:tx>
            <c:strRef>
              <c:f>'WdZ 7'!$B$3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val>
            <c:numRef>
              <c:f>'WdZ 7'!$C$3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</c:ser>
        <c:gapWidth val="100"/>
        <c:axId val="68527232"/>
        <c:axId val="68528768"/>
      </c:barChart>
      <c:barChart>
        <c:barDir val="col"/>
        <c:grouping val="clustered"/>
        <c:ser>
          <c:idx val="1"/>
          <c:order val="1"/>
          <c:tx>
            <c:strRef>
              <c:f>'WdZ 7'!$B$4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'WdZ 7'!$C$4</c:f>
              <c:numCache>
                <c:formatCode>0.0</c:formatCode>
                <c:ptCount val="1"/>
                <c:pt idx="0">
                  <c:v>36.6</c:v>
                </c:pt>
              </c:numCache>
            </c:numRef>
          </c:val>
        </c:ser>
        <c:axId val="68540288"/>
        <c:axId val="68538752"/>
      </c:barChart>
      <c:catAx>
        <c:axId val="68527232"/>
        <c:scaling>
          <c:orientation val="minMax"/>
        </c:scaling>
        <c:delete val="1"/>
        <c:axPos val="b"/>
        <c:tickLblPos val="nextTo"/>
        <c:crossAx val="68528768"/>
        <c:crosses val="autoZero"/>
        <c:auto val="1"/>
        <c:lblAlgn val="ctr"/>
        <c:lblOffset val="100"/>
      </c:catAx>
      <c:valAx>
        <c:axId val="68528768"/>
        <c:scaling>
          <c:orientation val="minMax"/>
          <c:max val="100"/>
        </c:scaling>
        <c:axPos val="l"/>
        <c:numFmt formatCode="0\C" sourceLinked="0"/>
        <c:tickLblPos val="nextTo"/>
        <c:crossAx val="68527232"/>
        <c:crosses val="autoZero"/>
        <c:crossBetween val="between"/>
      </c:valAx>
      <c:valAx>
        <c:axId val="68538752"/>
        <c:scaling>
          <c:orientation val="minMax"/>
          <c:max val="100"/>
        </c:scaling>
        <c:axPos val="r"/>
        <c:numFmt formatCode="0\C" sourceLinked="0"/>
        <c:tickLblPos val="nextTo"/>
        <c:crossAx val="68540288"/>
        <c:crosses val="max"/>
        <c:crossBetween val="between"/>
      </c:valAx>
      <c:catAx>
        <c:axId val="68540288"/>
        <c:scaling>
          <c:orientation val="minMax"/>
        </c:scaling>
        <c:delete val="1"/>
        <c:axPos val="b"/>
        <c:tickLblPos val="nextTo"/>
        <c:crossAx val="68538752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5454585017150786E-2"/>
          <c:y val="8.6687306501548017E-2"/>
          <c:w val="0.89661397112262087"/>
          <c:h val="0.83900928792569662"/>
        </c:manualLayout>
      </c:layout>
      <c:barChart>
        <c:barDir val="col"/>
        <c:grouping val="clustered"/>
        <c:ser>
          <c:idx val="0"/>
          <c:order val="1"/>
          <c:spPr>
            <a:gradFill rotWithShape="0">
              <a:gsLst>
                <a:gs pos="0">
                  <a:srgbClr val="00FF00">
                    <a:gamma/>
                    <a:shade val="50980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5098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8'!$D$25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ser>
          <c:idx val="3"/>
          <c:order val="3"/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8'!$E$25</c:f>
              <c:numCache>
                <c:formatCode>0%</c:formatCode>
                <c:ptCount val="1"/>
                <c:pt idx="0">
                  <c:v>0.66700000000000004</c:v>
                </c:pt>
              </c:numCache>
            </c:numRef>
          </c:val>
        </c:ser>
        <c:ser>
          <c:idx val="6"/>
          <c:order val="7"/>
          <c:tx>
            <c:strRef>
              <c:f>'WdZ 8'!$F$24</c:f>
              <c:strCache>
                <c:ptCount val="1"/>
                <c:pt idx="0">
                  <c:v>Projekt 3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8'!$F$25</c:f>
              <c:numCache>
                <c:formatCode>0%</c:formatCode>
                <c:ptCount val="1"/>
                <c:pt idx="0">
                  <c:v>0.45</c:v>
                </c:pt>
              </c:numCache>
            </c:numRef>
          </c:val>
        </c:ser>
        <c:ser>
          <c:idx val="7"/>
          <c:order val="8"/>
          <c:tx>
            <c:strRef>
              <c:f>'WdZ 8'!$G$24</c:f>
              <c:strCache>
                <c:ptCount val="1"/>
                <c:pt idx="0">
                  <c:v>Projekt 4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8'!$G$25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20"/>
          <c:order val="20"/>
          <c:tx>
            <c:strRef>
              <c:f>'WdZ 8'!$H$24</c:f>
              <c:strCache>
                <c:ptCount val="1"/>
                <c:pt idx="0">
                  <c:v>Projekt 5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8'!$H$25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</c:ser>
        <c:ser>
          <c:idx val="21"/>
          <c:order val="21"/>
          <c:tx>
            <c:strRef>
              <c:f>'WdZ 8'!$I$24</c:f>
              <c:strCache>
                <c:ptCount val="1"/>
                <c:pt idx="0">
                  <c:v>Projekt 6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8'!$I$25</c:f>
              <c:numCache>
                <c:formatCode>0%</c:formatCode>
                <c:ptCount val="1"/>
                <c:pt idx="0">
                  <c:v>0.56000000000000005</c:v>
                </c:pt>
              </c:numCache>
            </c:numRef>
          </c:val>
        </c:ser>
        <c:ser>
          <c:idx val="22"/>
          <c:order val="22"/>
          <c:tx>
            <c:strRef>
              <c:f>'WdZ 8'!$J$24</c:f>
              <c:strCache>
                <c:ptCount val="1"/>
                <c:pt idx="0">
                  <c:v>Projekt 7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8'!$J$25</c:f>
              <c:numCache>
                <c:formatCode>0%</c:formatCode>
                <c:ptCount val="1"/>
                <c:pt idx="0">
                  <c:v>0.44</c:v>
                </c:pt>
              </c:numCache>
            </c:numRef>
          </c:val>
        </c:ser>
        <c:ser>
          <c:idx val="23"/>
          <c:order val="23"/>
          <c:tx>
            <c:strRef>
              <c:f>'WdZ 8'!$K$24</c:f>
              <c:strCache>
                <c:ptCount val="1"/>
                <c:pt idx="0">
                  <c:v>Projekt 8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8'!$K$25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gapWidth val="110"/>
        <c:overlap val="-40"/>
        <c:axId val="68775296"/>
        <c:axId val="68789376"/>
      </c:barChart>
      <c:barChart>
        <c:barDir val="col"/>
        <c:grouping val="stack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1"/>
          <c:order val="5"/>
          <c:tx>
            <c:v>1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5"/>
          <c:order val="6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8"/>
          <c:order val="9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9"/>
          <c:order val="1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0"/>
          <c:order val="11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2"/>
          <c:order val="12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3"/>
          <c:order val="13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4"/>
          <c:order val="14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5"/>
          <c:order val="15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6"/>
          <c:order val="16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7"/>
          <c:order val="17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8"/>
          <c:order val="18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9"/>
          <c:order val="19"/>
          <c:tx>
            <c:v>1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4"/>
          <c:order val="24"/>
          <c:tx>
            <c:v>10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5"/>
          <c:order val="25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6"/>
          <c:order val="26"/>
          <c:tx>
            <c:v>10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7"/>
          <c:order val="27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8"/>
          <c:order val="28"/>
          <c:tx>
            <c:v>10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'WdZ 8'!$C$25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9"/>
          <c:order val="29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'WdZ 8'!$C$26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gapWidth val="0"/>
        <c:overlap val="100"/>
        <c:axId val="68790912"/>
        <c:axId val="68800896"/>
      </c:barChart>
      <c:catAx>
        <c:axId val="68775296"/>
        <c:scaling>
          <c:orientation val="minMax"/>
        </c:scaling>
        <c:delete val="1"/>
        <c:axPos val="b"/>
        <c:tickLblPos val="nextTo"/>
        <c:crossAx val="68789376"/>
        <c:crossesAt val="0"/>
        <c:lblAlgn val="ctr"/>
        <c:lblOffset val="100"/>
      </c:catAx>
      <c:valAx>
        <c:axId val="68789376"/>
        <c:scaling>
          <c:orientation val="minMax"/>
          <c:max val="1"/>
          <c:min val="0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775296"/>
        <c:crosses val="autoZero"/>
        <c:crossBetween val="between"/>
        <c:majorUnit val="0.1"/>
        <c:minorUnit val="2.0000000000000011E-2"/>
      </c:valAx>
      <c:catAx>
        <c:axId val="68790912"/>
        <c:scaling>
          <c:orientation val="minMax"/>
        </c:scaling>
        <c:delete val="1"/>
        <c:axPos val="b"/>
        <c:tickLblPos val="nextTo"/>
        <c:crossAx val="68800896"/>
        <c:crossesAt val="1.0000000000000005E-2"/>
        <c:lblAlgn val="ctr"/>
        <c:lblOffset val="100"/>
      </c:catAx>
      <c:valAx>
        <c:axId val="68800896"/>
        <c:scaling>
          <c:orientation val="minMax"/>
          <c:max val="1"/>
          <c:min val="0"/>
        </c:scaling>
        <c:axPos val="r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790912"/>
        <c:crosses val="max"/>
        <c:crossBetween val="between"/>
        <c:majorUnit val="0.1"/>
        <c:minorUnit val="4.0000000000000022E-2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66675</xdr:rowOff>
    </xdr:from>
    <xdr:to>
      <xdr:col>10</xdr:col>
      <xdr:colOff>19049</xdr:colOff>
      <xdr:row>32</xdr:row>
      <xdr:rowOff>57150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76199</xdr:rowOff>
    </xdr:from>
    <xdr:to>
      <xdr:col>7</xdr:col>
      <xdr:colOff>590550</xdr:colOff>
      <xdr:row>27</xdr:row>
      <xdr:rowOff>19049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8</xdr:row>
      <xdr:rowOff>76200</xdr:rowOff>
    </xdr:from>
    <xdr:to>
      <xdr:col>13</xdr:col>
      <xdr:colOff>276225</xdr:colOff>
      <xdr:row>34</xdr:row>
      <xdr:rowOff>28575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</xdr:row>
      <xdr:rowOff>133350</xdr:rowOff>
    </xdr:from>
    <xdr:to>
      <xdr:col>8</xdr:col>
      <xdr:colOff>304800</xdr:colOff>
      <xdr:row>35</xdr:row>
      <xdr:rowOff>123825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0</xdr:rowOff>
    </xdr:from>
    <xdr:to>
      <xdr:col>14</xdr:col>
      <xdr:colOff>38100</xdr:colOff>
      <xdr:row>17</xdr:row>
      <xdr:rowOff>133350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</xdr:row>
      <xdr:rowOff>66675</xdr:rowOff>
    </xdr:from>
    <xdr:to>
      <xdr:col>8</xdr:col>
      <xdr:colOff>381000</xdr:colOff>
      <xdr:row>33</xdr:row>
      <xdr:rowOff>57150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43</xdr:row>
      <xdr:rowOff>9525</xdr:rowOff>
    </xdr:from>
    <xdr:to>
      <xdr:col>11</xdr:col>
      <xdr:colOff>381000</xdr:colOff>
      <xdr:row>59</xdr:row>
      <xdr:rowOff>95250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542926</xdr:colOff>
      <xdr:row>5</xdr:row>
      <xdr:rowOff>47625</xdr:rowOff>
    </xdr:from>
    <xdr:to>
      <xdr:col>3</xdr:col>
      <xdr:colOff>447675</xdr:colOff>
      <xdr:row>33</xdr:row>
      <xdr:rowOff>66675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12</xdr:col>
      <xdr:colOff>76200</xdr:colOff>
      <xdr:row>22</xdr:row>
      <xdr:rowOff>114300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</xdr:row>
      <xdr:rowOff>38100</xdr:rowOff>
    </xdr:from>
    <xdr:to>
      <xdr:col>12</xdr:col>
      <xdr:colOff>447675</xdr:colOff>
      <xdr:row>26</xdr:row>
      <xdr:rowOff>47625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04875" y="676275"/>
          <a:ext cx="11325225" cy="3829050"/>
        </a:xfrm>
        <a:prstGeom prst="roundRect">
          <a:avLst>
            <a:gd name="adj" fmla="val 16667"/>
          </a:avLst>
        </a:prstGeom>
        <a:noFill/>
        <a:ln w="76200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" enableFormatConditionsCalculation="0"/>
  <dimension ref="B1:P22"/>
  <sheetViews>
    <sheetView showGridLines="0" tabSelected="1" workbookViewId="0">
      <selection activeCell="B2" sqref="B2"/>
    </sheetView>
  </sheetViews>
  <sheetFormatPr defaultRowHeight="12.75"/>
  <cols>
    <col min="1" max="1" width="3.42578125" customWidth="1"/>
    <col min="2" max="2" width="9.7109375" customWidth="1"/>
    <col min="5" max="5" width="13.85546875" bestFit="1" customWidth="1"/>
    <col min="6" max="7" width="3.140625" style="27" customWidth="1"/>
    <col min="8" max="8" width="9.7109375" customWidth="1"/>
    <col min="9" max="9" width="13.42578125" customWidth="1"/>
    <col min="10" max="10" width="9.5703125" bestFit="1" customWidth="1"/>
  </cols>
  <sheetData>
    <row r="1" spans="2:10" ht="13.5" thickBot="1">
      <c r="H1" s="28" t="s">
        <v>17</v>
      </c>
      <c r="I1" s="28" t="s">
        <v>18</v>
      </c>
      <c r="J1" s="28" t="s">
        <v>19</v>
      </c>
    </row>
    <row r="2" spans="2:10" ht="13.5" thickBot="1">
      <c r="B2" s="29"/>
      <c r="C2" s="30">
        <v>2010</v>
      </c>
      <c r="D2" s="31">
        <v>2011</v>
      </c>
      <c r="E2" s="4" t="s">
        <v>87</v>
      </c>
      <c r="F2" s="32"/>
      <c r="G2" s="32"/>
      <c r="H2" s="33" t="s">
        <v>85</v>
      </c>
      <c r="I2" s="34">
        <f>C13</f>
        <v>3707.1862182401428</v>
      </c>
      <c r="J2">
        <v>0</v>
      </c>
    </row>
    <row r="3" spans="2:10">
      <c r="B3" s="35" t="s">
        <v>20</v>
      </c>
      <c r="C3" s="6">
        <v>495.62905156357266</v>
      </c>
      <c r="D3" s="36">
        <v>523</v>
      </c>
      <c r="E3" s="8">
        <v>27.370948436427341</v>
      </c>
      <c r="F3" s="37"/>
      <c r="G3" s="37"/>
      <c r="H3" s="28" t="s">
        <v>21</v>
      </c>
      <c r="I3" s="34">
        <f>I2+J2</f>
        <v>3707.1862182401428</v>
      </c>
      <c r="J3" s="15">
        <f>ABS(E3)</f>
        <v>27.370948436427341</v>
      </c>
    </row>
    <row r="4" spans="2:10">
      <c r="B4" s="10" t="s">
        <v>22</v>
      </c>
      <c r="C4" s="11">
        <v>798.18550152645378</v>
      </c>
      <c r="D4" s="38">
        <f>C4+22</f>
        <v>820.18550152645378</v>
      </c>
      <c r="E4" s="13">
        <v>22</v>
      </c>
      <c r="F4" s="37"/>
      <c r="G4" s="37"/>
      <c r="H4" s="28" t="s">
        <v>23</v>
      </c>
      <c r="I4" s="34">
        <f t="shared" ref="I4:I8" si="0">I3+J3</f>
        <v>3734.55716667657</v>
      </c>
      <c r="J4" s="15">
        <f t="shared" ref="J4:J12" si="1">ABS(E4)</f>
        <v>22</v>
      </c>
    </row>
    <row r="5" spans="2:10">
      <c r="B5" s="10" t="s">
        <v>24</v>
      </c>
      <c r="C5" s="11">
        <v>194.98467949054248</v>
      </c>
      <c r="D5" s="38">
        <v>215</v>
      </c>
      <c r="E5" s="13">
        <v>20.015320509457524</v>
      </c>
      <c r="F5" s="37"/>
      <c r="G5" s="37"/>
      <c r="H5" s="28" t="s">
        <v>25</v>
      </c>
      <c r="I5" s="34">
        <f t="shared" si="0"/>
        <v>3756.55716667657</v>
      </c>
      <c r="J5" s="15">
        <f t="shared" si="1"/>
        <v>20.015320509457524</v>
      </c>
    </row>
    <row r="6" spans="2:10">
      <c r="B6" s="10" t="s">
        <v>26</v>
      </c>
      <c r="C6" s="11">
        <v>153.37056069196635</v>
      </c>
      <c r="D6" s="38">
        <v>166.66666666666666</v>
      </c>
      <c r="E6" s="13">
        <v>13.296105974700311</v>
      </c>
      <c r="F6" s="37"/>
      <c r="G6" s="37"/>
      <c r="H6" s="28" t="s">
        <v>27</v>
      </c>
      <c r="I6" s="34">
        <f t="shared" si="0"/>
        <v>3776.5724871860275</v>
      </c>
      <c r="J6" s="15">
        <f t="shared" si="1"/>
        <v>13.296105974700311</v>
      </c>
    </row>
    <row r="7" spans="2:10">
      <c r="B7" s="10" t="s">
        <v>28</v>
      </c>
      <c r="C7" s="11">
        <v>710.24506835851184</v>
      </c>
      <c r="D7" s="38">
        <v>719.52427819667582</v>
      </c>
      <c r="E7" s="13">
        <v>9.2792098381639789</v>
      </c>
      <c r="F7" s="37"/>
      <c r="G7" s="37"/>
      <c r="H7" s="28" t="s">
        <v>29</v>
      </c>
      <c r="I7" s="34">
        <f t="shared" si="0"/>
        <v>3789.8685931607279</v>
      </c>
      <c r="J7" s="15">
        <f t="shared" si="1"/>
        <v>9.2792098381639789</v>
      </c>
    </row>
    <row r="8" spans="2:10">
      <c r="B8" s="10" t="s">
        <v>30</v>
      </c>
      <c r="C8" s="11">
        <v>128.02200344875195</v>
      </c>
      <c r="D8" s="38">
        <v>129.5</v>
      </c>
      <c r="E8" s="13">
        <v>1.4779965512480544</v>
      </c>
      <c r="F8" s="37"/>
      <c r="G8" s="37"/>
      <c r="H8" s="28" t="s">
        <v>31</v>
      </c>
      <c r="I8" s="34">
        <f t="shared" si="0"/>
        <v>3799.1478029988921</v>
      </c>
      <c r="J8" s="15">
        <f t="shared" si="1"/>
        <v>1.4779965512480544</v>
      </c>
    </row>
    <row r="9" spans="2:10">
      <c r="B9" s="10" t="s">
        <v>32</v>
      </c>
      <c r="C9" s="11">
        <v>116.38363949886541</v>
      </c>
      <c r="D9" s="38">
        <v>108.11388184770829</v>
      </c>
      <c r="E9" s="13">
        <v>-8.2697576511571214</v>
      </c>
      <c r="F9" s="37"/>
      <c r="G9" s="37"/>
      <c r="H9" s="28" t="s">
        <v>33</v>
      </c>
      <c r="I9" s="39">
        <f>I8+J8-J9</f>
        <v>3792.3560418989828</v>
      </c>
      <c r="J9" s="15">
        <f t="shared" si="1"/>
        <v>8.2697576511571214</v>
      </c>
    </row>
    <row r="10" spans="2:10">
      <c r="B10" s="10" t="s">
        <v>34</v>
      </c>
      <c r="C10" s="11">
        <v>295.1109203884792</v>
      </c>
      <c r="D10" s="38">
        <v>281.33333333333331</v>
      </c>
      <c r="E10" s="13">
        <v>-13.777587055145887</v>
      </c>
      <c r="F10" s="37"/>
      <c r="G10" s="37"/>
      <c r="H10" s="28" t="s">
        <v>35</v>
      </c>
      <c r="I10" s="40">
        <f>I9-J10</f>
        <v>3778.5784548438369</v>
      </c>
      <c r="J10" s="15">
        <f t="shared" si="1"/>
        <v>13.777587055145887</v>
      </c>
    </row>
    <row r="11" spans="2:10">
      <c r="B11" s="10" t="s">
        <v>36</v>
      </c>
      <c r="C11" s="11">
        <v>235.59074641718414</v>
      </c>
      <c r="D11" s="38">
        <v>218.94447070293825</v>
      </c>
      <c r="E11" s="13">
        <v>-16.646275714245888</v>
      </c>
      <c r="F11" s="37"/>
      <c r="G11" s="37"/>
      <c r="H11" s="28" t="s">
        <v>37</v>
      </c>
      <c r="I11" s="40">
        <f>I10-J11</f>
        <v>3761.9321791295911</v>
      </c>
      <c r="J11" s="15">
        <f t="shared" si="1"/>
        <v>16.646275714245888</v>
      </c>
    </row>
    <row r="12" spans="2:10" ht="13.5" thickBot="1">
      <c r="B12" s="10" t="s">
        <v>38</v>
      </c>
      <c r="C12" s="11">
        <v>579.66404685581472</v>
      </c>
      <c r="D12" s="38">
        <v>559.26316955313496</v>
      </c>
      <c r="E12" s="13">
        <v>-20.40087730267976</v>
      </c>
      <c r="F12" s="37"/>
      <c r="G12" s="37"/>
      <c r="H12" s="28" t="s">
        <v>39</v>
      </c>
      <c r="I12" s="40">
        <f>I11-J12</f>
        <v>3741.5313018269112</v>
      </c>
      <c r="J12" s="15">
        <f t="shared" si="1"/>
        <v>20.40087730267976</v>
      </c>
    </row>
    <row r="13" spans="2:10" ht="13.5" thickBot="1">
      <c r="B13" s="22" t="s">
        <v>16</v>
      </c>
      <c r="C13" s="23">
        <f>SUM(C3:C12)</f>
        <v>3707.1862182401428</v>
      </c>
      <c r="D13" s="41">
        <f>SUM(D3:D12)</f>
        <v>3741.5313018269112</v>
      </c>
      <c r="E13" s="25">
        <v>34.345083586768396</v>
      </c>
      <c r="F13" s="42"/>
      <c r="G13" s="42"/>
      <c r="H13" s="33" t="s">
        <v>86</v>
      </c>
      <c r="I13" s="15">
        <f>D13</f>
        <v>3741.5313018269112</v>
      </c>
      <c r="J13">
        <v>0</v>
      </c>
    </row>
    <row r="22" spans="16:16">
      <c r="P22" t="s">
        <v>42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1"/>
  <dimension ref="B2:N7"/>
  <sheetViews>
    <sheetView showGridLines="0" workbookViewId="0">
      <selection activeCell="D4" sqref="D4"/>
    </sheetView>
  </sheetViews>
  <sheetFormatPr defaultRowHeight="12.75"/>
  <cols>
    <col min="2" max="2" width="9.7109375" bestFit="1" customWidth="1"/>
    <col min="11" max="14" width="9.140625" style="27"/>
  </cols>
  <sheetData>
    <row r="2" spans="2:13">
      <c r="B2" t="s">
        <v>80</v>
      </c>
      <c r="C2" t="s">
        <v>81</v>
      </c>
      <c r="D2" t="s">
        <v>82</v>
      </c>
    </row>
    <row r="3" spans="2:13">
      <c r="B3" s="66">
        <v>2.5</v>
      </c>
      <c r="C3" s="64">
        <f>IF(D4&gt;0,D4*25,10+D4*25)-C4/2</f>
        <v>1.7300000000000002</v>
      </c>
      <c r="L3" s="65"/>
    </row>
    <row r="4" spans="2:13">
      <c r="B4" s="66">
        <v>2.5</v>
      </c>
      <c r="C4" s="64">
        <v>0.04</v>
      </c>
      <c r="D4" s="67">
        <v>7.0000000000000007E-2</v>
      </c>
      <c r="L4" s="65"/>
      <c r="M4" s="68"/>
    </row>
    <row r="5" spans="2:13">
      <c r="B5" s="63">
        <v>10</v>
      </c>
      <c r="C5" s="64">
        <f>10-C3-C4</f>
        <v>8.23</v>
      </c>
      <c r="L5" s="65"/>
    </row>
    <row r="6" spans="2:13">
      <c r="B6" s="66">
        <v>2.5</v>
      </c>
    </row>
    <row r="7" spans="2:13">
      <c r="B7" s="66">
        <v>2.5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2"/>
  <dimension ref="B2:P39"/>
  <sheetViews>
    <sheetView showGridLines="0" workbookViewId="0">
      <selection activeCell="D4" sqref="D4"/>
    </sheetView>
  </sheetViews>
  <sheetFormatPr defaultRowHeight="12.75"/>
  <cols>
    <col min="1" max="1" width="6.7109375" customWidth="1"/>
    <col min="6" max="16" width="9.140625" style="27"/>
  </cols>
  <sheetData>
    <row r="2" spans="2:15">
      <c r="B2" t="s">
        <v>80</v>
      </c>
      <c r="C2" t="s">
        <v>81</v>
      </c>
      <c r="D2" t="s">
        <v>83</v>
      </c>
    </row>
    <row r="3" spans="2:15">
      <c r="B3">
        <v>4</v>
      </c>
      <c r="C3" s="64">
        <f>D4*0.96</f>
        <v>148.79999999999998</v>
      </c>
    </row>
    <row r="4" spans="2:15">
      <c r="B4">
        <v>0.06</v>
      </c>
      <c r="C4" s="64">
        <v>2</v>
      </c>
      <c r="D4" s="69">
        <v>155</v>
      </c>
      <c r="J4" s="70"/>
      <c r="K4" s="70"/>
    </row>
    <row r="5" spans="2:15">
      <c r="B5">
        <v>1</v>
      </c>
      <c r="C5" s="64">
        <f>360-C3-C4</f>
        <v>209.20000000000002</v>
      </c>
      <c r="J5" s="70"/>
      <c r="K5" s="70"/>
    </row>
    <row r="6" spans="2:15">
      <c r="B6">
        <v>0.06</v>
      </c>
      <c r="J6" s="70"/>
      <c r="K6" s="70"/>
    </row>
    <row r="7" spans="2:15" ht="13.5" thickBot="1">
      <c r="B7">
        <v>1</v>
      </c>
      <c r="J7" s="70"/>
      <c r="K7" s="70"/>
    </row>
    <row r="8" spans="2:15">
      <c r="B8">
        <v>0.06</v>
      </c>
      <c r="F8" s="71"/>
      <c r="G8" s="72"/>
      <c r="H8" s="72"/>
      <c r="I8" s="72"/>
      <c r="J8" s="73"/>
      <c r="K8" s="73"/>
      <c r="L8" s="72"/>
      <c r="M8" s="72"/>
      <c r="N8" s="72"/>
      <c r="O8" s="74"/>
    </row>
    <row r="9" spans="2:15">
      <c r="B9">
        <v>1</v>
      </c>
      <c r="F9" s="75"/>
      <c r="G9" s="54"/>
      <c r="H9" s="54"/>
      <c r="I9" s="54"/>
      <c r="J9" s="76"/>
      <c r="K9" s="76"/>
      <c r="L9" s="54"/>
      <c r="M9" s="54"/>
      <c r="N9" s="54"/>
      <c r="O9" s="77"/>
    </row>
    <row r="10" spans="2:15">
      <c r="B10">
        <v>0.06</v>
      </c>
      <c r="F10" s="75"/>
      <c r="G10" s="54"/>
      <c r="H10" s="54"/>
      <c r="I10" s="54"/>
      <c r="J10" s="76"/>
      <c r="K10" s="76"/>
      <c r="L10" s="54"/>
      <c r="M10" s="54"/>
      <c r="N10" s="54"/>
      <c r="O10" s="77"/>
    </row>
    <row r="11" spans="2:15">
      <c r="B11">
        <v>1</v>
      </c>
      <c r="F11" s="75"/>
      <c r="G11" s="54"/>
      <c r="H11" s="54"/>
      <c r="I11" s="54"/>
      <c r="J11" s="76"/>
      <c r="K11" s="76"/>
      <c r="L11" s="54"/>
      <c r="M11" s="54"/>
      <c r="N11" s="54"/>
      <c r="O11" s="77"/>
    </row>
    <row r="12" spans="2:15">
      <c r="B12">
        <v>0.06</v>
      </c>
      <c r="F12" s="75"/>
      <c r="G12" s="54"/>
      <c r="H12" s="54"/>
      <c r="I12" s="54"/>
      <c r="J12" s="76"/>
      <c r="K12" s="76"/>
      <c r="L12" s="54"/>
      <c r="M12" s="54"/>
      <c r="N12" s="54"/>
      <c r="O12" s="77"/>
    </row>
    <row r="13" spans="2:15">
      <c r="B13">
        <v>1</v>
      </c>
      <c r="F13" s="75"/>
      <c r="G13" s="54"/>
      <c r="H13" s="54"/>
      <c r="I13" s="54"/>
      <c r="J13" s="76"/>
      <c r="K13" s="76"/>
      <c r="L13" s="54"/>
      <c r="M13" s="54"/>
      <c r="N13" s="54"/>
      <c r="O13" s="77"/>
    </row>
    <row r="14" spans="2:15">
      <c r="B14">
        <v>0.06</v>
      </c>
      <c r="F14" s="75"/>
      <c r="G14" s="54"/>
      <c r="H14" s="54"/>
      <c r="I14" s="54"/>
      <c r="J14" s="76"/>
      <c r="K14" s="76"/>
      <c r="L14" s="54"/>
      <c r="M14" s="54"/>
      <c r="N14" s="54"/>
      <c r="O14" s="77"/>
    </row>
    <row r="15" spans="2:15">
      <c r="B15">
        <v>1</v>
      </c>
      <c r="F15" s="75"/>
      <c r="G15" s="54"/>
      <c r="H15" s="54"/>
      <c r="I15" s="54"/>
      <c r="J15" s="76"/>
      <c r="K15" s="76"/>
      <c r="L15" s="54"/>
      <c r="M15" s="54"/>
      <c r="N15" s="54"/>
      <c r="O15" s="77"/>
    </row>
    <row r="16" spans="2:15">
      <c r="B16">
        <v>0.06</v>
      </c>
      <c r="F16" s="75"/>
      <c r="G16" s="54"/>
      <c r="H16" s="54"/>
      <c r="I16" s="54"/>
      <c r="J16" s="76"/>
      <c r="K16" s="76"/>
      <c r="L16" s="54"/>
      <c r="M16" s="54"/>
      <c r="N16" s="54"/>
      <c r="O16" s="77"/>
    </row>
    <row r="17" spans="2:16">
      <c r="B17">
        <v>1</v>
      </c>
      <c r="F17" s="75"/>
      <c r="G17" s="54"/>
      <c r="H17" s="54"/>
      <c r="I17" s="54"/>
      <c r="J17" s="76"/>
      <c r="K17" s="76"/>
      <c r="L17" s="54"/>
      <c r="M17" s="54"/>
      <c r="N17" s="54"/>
      <c r="O17" s="77"/>
    </row>
    <row r="18" spans="2:16">
      <c r="B18">
        <v>0.06</v>
      </c>
      <c r="F18" s="75"/>
      <c r="G18" s="54"/>
      <c r="H18" s="54"/>
      <c r="I18" s="54"/>
      <c r="J18" s="76"/>
      <c r="K18" s="76"/>
      <c r="L18" s="54"/>
      <c r="M18" s="54"/>
      <c r="N18" s="54"/>
      <c r="O18" s="77"/>
    </row>
    <row r="19" spans="2:16">
      <c r="B19">
        <v>1</v>
      </c>
      <c r="F19" s="75"/>
      <c r="G19" s="54"/>
      <c r="H19" s="54"/>
      <c r="I19" s="54"/>
      <c r="J19" s="76"/>
      <c r="K19" s="76"/>
      <c r="L19" s="54"/>
      <c r="M19" s="54"/>
      <c r="N19" s="54"/>
      <c r="O19" s="77"/>
    </row>
    <row r="20" spans="2:16">
      <c r="B20">
        <v>0.06</v>
      </c>
      <c r="F20" s="75"/>
      <c r="G20" s="54"/>
      <c r="H20" s="54"/>
      <c r="I20" s="54"/>
      <c r="J20" s="76"/>
      <c r="K20" s="76"/>
      <c r="L20" s="54"/>
      <c r="M20" s="54"/>
      <c r="N20" s="54"/>
      <c r="O20" s="77"/>
    </row>
    <row r="21" spans="2:16">
      <c r="B21">
        <v>1</v>
      </c>
      <c r="F21" s="75"/>
      <c r="G21" s="54"/>
      <c r="H21" s="54"/>
      <c r="I21" s="54"/>
      <c r="J21" s="76"/>
      <c r="K21" s="76"/>
      <c r="L21" s="54"/>
      <c r="M21" s="54"/>
      <c r="N21" s="54"/>
      <c r="O21" s="77"/>
    </row>
    <row r="22" spans="2:16">
      <c r="B22">
        <v>0.06</v>
      </c>
      <c r="F22" s="75"/>
      <c r="G22" s="54"/>
      <c r="H22" s="54"/>
      <c r="I22" s="54"/>
      <c r="J22" s="76"/>
      <c r="K22" s="76"/>
      <c r="L22" s="54"/>
      <c r="M22" s="54"/>
      <c r="N22" s="54"/>
      <c r="O22" s="77"/>
    </row>
    <row r="23" spans="2:16">
      <c r="B23">
        <v>1</v>
      </c>
      <c r="F23" s="75"/>
      <c r="G23" s="54"/>
      <c r="H23" s="54"/>
      <c r="I23" s="54"/>
      <c r="J23" s="76"/>
      <c r="K23" s="76"/>
      <c r="L23" s="54"/>
      <c r="M23" s="54"/>
      <c r="N23" s="54"/>
      <c r="O23" s="77"/>
    </row>
    <row r="24" spans="2:16">
      <c r="B24">
        <v>0.06</v>
      </c>
      <c r="F24" s="75"/>
      <c r="G24" s="54"/>
      <c r="H24" s="54"/>
      <c r="I24" s="54"/>
      <c r="J24" s="76"/>
      <c r="K24" s="76"/>
      <c r="L24" s="54"/>
      <c r="M24" s="54"/>
      <c r="N24" s="54"/>
      <c r="O24" s="77"/>
    </row>
    <row r="25" spans="2:16">
      <c r="B25">
        <v>1</v>
      </c>
      <c r="F25" s="75"/>
      <c r="G25" s="54"/>
      <c r="H25" s="54"/>
      <c r="I25" s="54"/>
      <c r="J25" s="76"/>
      <c r="K25" s="76"/>
      <c r="L25" s="54"/>
      <c r="M25" s="54"/>
      <c r="N25" s="54"/>
      <c r="O25" s="77"/>
    </row>
    <row r="26" spans="2:16">
      <c r="B26">
        <v>0.06</v>
      </c>
      <c r="F26" s="75"/>
      <c r="G26" s="54"/>
      <c r="H26" s="54"/>
      <c r="I26" s="54"/>
      <c r="J26" s="76"/>
      <c r="K26" s="76"/>
      <c r="L26" s="54"/>
      <c r="M26" s="54"/>
      <c r="N26" s="54"/>
      <c r="O26" s="77"/>
    </row>
    <row r="27" spans="2:16">
      <c r="B27">
        <v>1</v>
      </c>
      <c r="F27" s="75"/>
      <c r="G27" s="54"/>
      <c r="H27" s="54"/>
      <c r="I27" s="54"/>
      <c r="J27" s="76"/>
      <c r="K27" s="76"/>
      <c r="L27" s="54"/>
      <c r="M27" s="54"/>
      <c r="N27" s="54"/>
      <c r="O27" s="77"/>
    </row>
    <row r="28" spans="2:16" ht="15">
      <c r="B28">
        <v>0.06</v>
      </c>
      <c r="D28" s="78"/>
      <c r="E28" s="78"/>
      <c r="F28" s="79"/>
      <c r="G28" s="80"/>
      <c r="H28" s="80"/>
      <c r="I28" s="80"/>
      <c r="J28" s="90" t="s">
        <v>84</v>
      </c>
      <c r="K28" s="90"/>
      <c r="L28" s="80"/>
      <c r="M28" s="80"/>
      <c r="N28" s="80"/>
      <c r="O28" s="81"/>
      <c r="P28" s="82"/>
    </row>
    <row r="29" spans="2:16">
      <c r="B29">
        <v>1</v>
      </c>
      <c r="F29" s="75"/>
      <c r="G29" s="54"/>
      <c r="H29" s="54"/>
      <c r="I29" s="54"/>
      <c r="J29" s="76"/>
      <c r="K29" s="76"/>
      <c r="L29" s="54"/>
      <c r="M29" s="54"/>
      <c r="N29" s="54"/>
      <c r="O29" s="77"/>
    </row>
    <row r="30" spans="2:16">
      <c r="B30">
        <v>0.06</v>
      </c>
      <c r="F30" s="75"/>
      <c r="G30" s="54"/>
      <c r="H30" s="54"/>
      <c r="I30" s="54"/>
      <c r="J30" s="89">
        <f>D4</f>
        <v>155</v>
      </c>
      <c r="K30" s="89"/>
      <c r="L30" s="54"/>
      <c r="M30" s="54"/>
      <c r="N30" s="54"/>
      <c r="O30" s="77"/>
    </row>
    <row r="31" spans="2:16">
      <c r="B31">
        <v>1</v>
      </c>
      <c r="F31" s="75"/>
      <c r="G31" s="54"/>
      <c r="H31" s="54"/>
      <c r="I31" s="54"/>
      <c r="J31" s="89"/>
      <c r="K31" s="89"/>
      <c r="L31" s="54"/>
      <c r="M31" s="54"/>
      <c r="N31" s="54"/>
      <c r="O31" s="77"/>
    </row>
    <row r="32" spans="2:16">
      <c r="B32">
        <v>0.06</v>
      </c>
      <c r="F32" s="75"/>
      <c r="G32" s="54"/>
      <c r="H32" s="54"/>
      <c r="I32" s="54"/>
      <c r="J32" s="76"/>
      <c r="K32" s="76"/>
      <c r="L32" s="54"/>
      <c r="M32" s="54"/>
      <c r="N32" s="54"/>
      <c r="O32" s="77"/>
    </row>
    <row r="33" spans="2:15">
      <c r="B33">
        <v>1</v>
      </c>
      <c r="F33" s="75"/>
      <c r="G33" s="54"/>
      <c r="H33" s="54"/>
      <c r="I33" s="54"/>
      <c r="J33" s="76"/>
      <c r="K33" s="76"/>
      <c r="L33" s="54"/>
      <c r="M33" s="54"/>
      <c r="N33" s="54"/>
      <c r="O33" s="77"/>
    </row>
    <row r="34" spans="2:15">
      <c r="F34" s="75"/>
      <c r="G34" s="54"/>
      <c r="H34" s="54"/>
      <c r="I34" s="54"/>
      <c r="J34" s="76"/>
      <c r="K34" s="76"/>
      <c r="L34" s="54"/>
      <c r="M34" s="54"/>
      <c r="N34" s="54"/>
      <c r="O34" s="77"/>
    </row>
    <row r="35" spans="2:15" ht="13.5" thickBot="1">
      <c r="F35" s="83"/>
      <c r="G35" s="84"/>
      <c r="H35" s="84"/>
      <c r="I35" s="84"/>
      <c r="J35" s="85"/>
      <c r="K35" s="85"/>
      <c r="L35" s="84"/>
      <c r="M35" s="84"/>
      <c r="N35" s="84"/>
      <c r="O35" s="86"/>
    </row>
    <row r="36" spans="2:15">
      <c r="J36" s="70"/>
      <c r="K36" s="70"/>
    </row>
    <row r="37" spans="2:15">
      <c r="J37" s="70"/>
      <c r="K37" s="70"/>
    </row>
    <row r="38" spans="2:15">
      <c r="J38" s="70"/>
      <c r="K38" s="70"/>
    </row>
    <row r="39" spans="2:15">
      <c r="J39" s="70"/>
      <c r="K39" s="70"/>
    </row>
  </sheetData>
  <mergeCells count="2">
    <mergeCell ref="J30:K31"/>
    <mergeCell ref="J28:K28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0" enableFormatConditionsCalculation="0"/>
  <dimension ref="A2:G17"/>
  <sheetViews>
    <sheetView showGridLines="0" workbookViewId="0">
      <selection activeCell="B3" sqref="B3:B4"/>
    </sheetView>
  </sheetViews>
  <sheetFormatPr defaultRowHeight="12.75"/>
  <cols>
    <col min="1" max="1" width="3.42578125" style="1" customWidth="1"/>
    <col min="2" max="2" width="7.7109375" customWidth="1"/>
    <col min="3" max="3" width="9.5703125" customWidth="1"/>
    <col min="5" max="5" width="10" customWidth="1"/>
  </cols>
  <sheetData>
    <row r="2" spans="1:7" ht="13.5" thickBot="1"/>
    <row r="3" spans="1:7" ht="13.5" thickBot="1">
      <c r="B3" s="91"/>
      <c r="C3" s="93" t="s">
        <v>0</v>
      </c>
      <c r="D3" s="94"/>
      <c r="E3" s="93" t="s">
        <v>1</v>
      </c>
      <c r="F3" s="94"/>
    </row>
    <row r="4" spans="1:7" ht="13.5" thickBot="1">
      <c r="B4" s="92"/>
      <c r="C4" s="2" t="s">
        <v>2</v>
      </c>
      <c r="D4" s="4" t="s">
        <v>3</v>
      </c>
      <c r="E4" s="4" t="s">
        <v>2</v>
      </c>
      <c r="F4" s="3" t="s">
        <v>3</v>
      </c>
    </row>
    <row r="5" spans="1:7">
      <c r="A5" s="1" t="s">
        <v>4</v>
      </c>
      <c r="B5" s="5" t="s">
        <v>4</v>
      </c>
      <c r="C5" s="6">
        <v>889.93608215316101</v>
      </c>
      <c r="D5" s="7">
        <v>0.41223997992567651</v>
      </c>
      <c r="E5" s="8">
        <v>841.65989363226265</v>
      </c>
      <c r="F5" s="9">
        <v>0.4362937312058775</v>
      </c>
    </row>
    <row r="6" spans="1:7">
      <c r="A6" s="1" t="s">
        <v>5</v>
      </c>
      <c r="B6" s="10" t="s">
        <v>5</v>
      </c>
      <c r="C6" s="11">
        <v>761.10444193931551</v>
      </c>
      <c r="D6" s="12">
        <v>0.29940773786008212</v>
      </c>
      <c r="E6" s="13">
        <v>719.52427819667582</v>
      </c>
      <c r="F6" s="14">
        <v>0.30002761391091504</v>
      </c>
      <c r="G6" s="15"/>
    </row>
    <row r="7" spans="1:7">
      <c r="A7" s="1" t="s">
        <v>6</v>
      </c>
      <c r="B7" s="10" t="s">
        <v>6</v>
      </c>
      <c r="C7" s="11">
        <v>539.1839860177131</v>
      </c>
      <c r="D7" s="12">
        <v>0.3679243238661013</v>
      </c>
      <c r="E7" s="13">
        <v>559.26316955313496</v>
      </c>
      <c r="F7" s="14">
        <v>0.37445704000364355</v>
      </c>
      <c r="G7" s="15"/>
    </row>
    <row r="8" spans="1:7">
      <c r="A8" s="1" t="s">
        <v>7</v>
      </c>
      <c r="B8" s="10" t="s">
        <v>7</v>
      </c>
      <c r="C8" s="11">
        <v>578.47119862210297</v>
      </c>
      <c r="D8" s="16">
        <v>0.26931548898064284</v>
      </c>
      <c r="E8" s="13">
        <v>555</v>
      </c>
      <c r="F8" s="14">
        <v>0.29457174450044621</v>
      </c>
      <c r="G8" s="15"/>
    </row>
    <row r="9" spans="1:7">
      <c r="A9" s="1" t="s">
        <v>8</v>
      </c>
      <c r="B9" s="10" t="s">
        <v>8</v>
      </c>
      <c r="C9" s="11">
        <v>676.77436767384654</v>
      </c>
      <c r="D9" s="12">
        <v>0.43194807889329712</v>
      </c>
      <c r="E9" s="13">
        <v>645</v>
      </c>
      <c r="F9" s="14">
        <v>0.44592774384184386</v>
      </c>
      <c r="G9" s="15"/>
    </row>
    <row r="10" spans="1:7">
      <c r="A10" s="1" t="s">
        <v>9</v>
      </c>
      <c r="B10" s="10" t="s">
        <v>9</v>
      </c>
      <c r="C10" s="11">
        <v>477.19762484684463</v>
      </c>
      <c r="D10" s="12">
        <v>0.44661361107075848</v>
      </c>
      <c r="E10" s="13">
        <v>500</v>
      </c>
      <c r="F10" s="14">
        <v>0.47484572992422702</v>
      </c>
      <c r="G10" s="15"/>
    </row>
    <row r="11" spans="1:7">
      <c r="A11" s="1" t="s">
        <v>10</v>
      </c>
      <c r="B11" s="10" t="s">
        <v>10</v>
      </c>
      <c r="C11" s="11">
        <v>635.83973296988449</v>
      </c>
      <c r="D11" s="12">
        <v>0.2768051259183395</v>
      </c>
      <c r="E11" s="13">
        <f ca="1">C11*(1+RAND()/7)</f>
        <v>673.92612397440871</v>
      </c>
      <c r="F11" s="14">
        <v>0.2455761812694158</v>
      </c>
      <c r="G11" s="15"/>
    </row>
    <row r="12" spans="1:7">
      <c r="A12" s="1" t="s">
        <v>11</v>
      </c>
      <c r="B12" s="10" t="s">
        <v>11</v>
      </c>
      <c r="C12" s="11">
        <v>886.20987656629654</v>
      </c>
      <c r="D12" s="12">
        <v>0.38767244401180079</v>
      </c>
      <c r="E12" s="13">
        <f t="shared" ref="E12:E16" ca="1" si="0">C12*(1+RAND()/7)</f>
        <v>993.47987852313679</v>
      </c>
      <c r="F12" s="14">
        <v>0.3576296144825471</v>
      </c>
      <c r="G12" s="15"/>
    </row>
    <row r="13" spans="1:7">
      <c r="A13" s="1" t="s">
        <v>12</v>
      </c>
      <c r="B13" s="10" t="s">
        <v>12</v>
      </c>
      <c r="C13" s="11">
        <v>613.01374868472442</v>
      </c>
      <c r="D13" s="12">
        <v>0.41560343989531601</v>
      </c>
      <c r="E13" s="13">
        <f t="shared" ca="1" si="0"/>
        <v>630.08884972988699</v>
      </c>
      <c r="F13" s="14">
        <v>0.37471375082753694</v>
      </c>
      <c r="G13" s="15"/>
    </row>
    <row r="14" spans="1:7">
      <c r="A14" s="1" t="s">
        <v>13</v>
      </c>
      <c r="B14" s="10" t="s">
        <v>13</v>
      </c>
      <c r="C14" s="11">
        <v>787.55677462056974</v>
      </c>
      <c r="D14" s="12">
        <v>0.29594855400778786</v>
      </c>
      <c r="E14" s="13">
        <f t="shared" ca="1" si="0"/>
        <v>856.69569735943867</v>
      </c>
      <c r="F14" s="14">
        <v>0.24920750792043583</v>
      </c>
      <c r="G14" s="15"/>
    </row>
    <row r="15" spans="1:7">
      <c r="A15" s="1" t="s">
        <v>14</v>
      </c>
      <c r="B15" s="10" t="s">
        <v>14</v>
      </c>
      <c r="C15" s="11">
        <v>775.216248615219</v>
      </c>
      <c r="D15" s="12">
        <v>0.40301431048466718</v>
      </c>
      <c r="E15" s="13">
        <f t="shared" ca="1" si="0"/>
        <v>820.6737478242768</v>
      </c>
      <c r="F15" s="14">
        <v>0.3775489306331099</v>
      </c>
      <c r="G15" s="15"/>
    </row>
    <row r="16" spans="1:7" ht="13.5" thickBot="1">
      <c r="A16" s="1" t="s">
        <v>15</v>
      </c>
      <c r="B16" s="17" t="s">
        <v>15</v>
      </c>
      <c r="C16" s="18">
        <v>910.91035007021003</v>
      </c>
      <c r="D16" s="19">
        <v>0.42577412780571489</v>
      </c>
      <c r="E16" s="20">
        <f t="shared" ca="1" si="0"/>
        <v>979.24256307336441</v>
      </c>
      <c r="F16" s="21">
        <v>0.38114049344219736</v>
      </c>
      <c r="G16" s="15"/>
    </row>
    <row r="17" spans="2:7" ht="13.5" thickBot="1">
      <c r="B17" s="22" t="s">
        <v>16</v>
      </c>
      <c r="C17" s="23">
        <f>SUM(C5:C16)</f>
        <v>8531.4144327798876</v>
      </c>
      <c r="D17" s="24">
        <v>0.37063576919457147</v>
      </c>
      <c r="E17" s="25">
        <f ca="1">SUM(E5:E16)</f>
        <v>8774.5542018665856</v>
      </c>
      <c r="F17" s="26">
        <v>0.35691774167328361</v>
      </c>
      <c r="G17" s="15"/>
    </row>
  </sheetData>
  <mergeCells count="3">
    <mergeCell ref="B3:B4"/>
    <mergeCell ref="C3:D3"/>
    <mergeCell ref="E3:F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6"/>
  <dimension ref="B3:T29"/>
  <sheetViews>
    <sheetView showGridLines="0" workbookViewId="0">
      <selection activeCell="E29" sqref="E29"/>
    </sheetView>
  </sheetViews>
  <sheetFormatPr defaultRowHeight="12.75"/>
  <cols>
    <col min="2" max="2" width="13.42578125" bestFit="1" customWidth="1"/>
    <col min="3" max="3" width="7.42578125" bestFit="1" customWidth="1"/>
    <col min="4" max="4" width="11.28515625" customWidth="1"/>
    <col min="5" max="5" width="10" customWidth="1"/>
    <col min="6" max="6" width="8.28515625" bestFit="1" customWidth="1"/>
    <col min="7" max="7" width="6.28515625" bestFit="1" customWidth="1"/>
    <col min="8" max="8" width="8.42578125" bestFit="1" customWidth="1"/>
    <col min="9" max="9" width="6.28515625" bestFit="1" customWidth="1"/>
    <col min="10" max="10" width="7.7109375" bestFit="1" customWidth="1"/>
    <col min="11" max="11" width="8.28515625" bestFit="1" customWidth="1"/>
    <col min="12" max="12" width="10.42578125" bestFit="1" customWidth="1"/>
    <col min="13" max="13" width="7.28515625" bestFit="1" customWidth="1"/>
    <col min="14" max="14" width="8.28515625" bestFit="1" customWidth="1"/>
    <col min="15" max="15" width="7.42578125" bestFit="1" customWidth="1"/>
    <col min="16" max="16" width="6.28515625" bestFit="1" customWidth="1"/>
    <col min="17" max="17" width="7.28515625" bestFit="1" customWidth="1"/>
    <col min="18" max="18" width="8.28515625" bestFit="1" customWidth="1"/>
    <col min="19" max="19" width="6.28515625" bestFit="1" customWidth="1"/>
    <col min="20" max="20" width="8.42578125" bestFit="1" customWidth="1"/>
    <col min="21" max="21" width="6.28515625" bestFit="1" customWidth="1"/>
    <col min="22" max="22" width="7.7109375" bestFit="1" customWidth="1"/>
    <col min="23" max="23" width="8.28515625" bestFit="1" customWidth="1"/>
    <col min="24" max="24" width="10.42578125" bestFit="1" customWidth="1"/>
    <col min="25" max="25" width="7.28515625" bestFit="1" customWidth="1"/>
  </cols>
  <sheetData>
    <row r="3" spans="2:20" s="45" customFormat="1" ht="27.6" customHeight="1">
      <c r="B3" s="43"/>
      <c r="C3" s="44"/>
      <c r="D3" s="44" t="s">
        <v>40</v>
      </c>
      <c r="E3" s="44" t="s">
        <v>41</v>
      </c>
      <c r="T3" s="45" t="s">
        <v>42</v>
      </c>
    </row>
    <row r="4" spans="2:20">
      <c r="B4" s="95" t="s">
        <v>43</v>
      </c>
      <c r="C4" s="46" t="s">
        <v>44</v>
      </c>
      <c r="D4" s="47">
        <v>7.8729058185833728E-2</v>
      </c>
      <c r="E4" s="47">
        <v>7.8028090966292499E-2</v>
      </c>
    </row>
    <row r="5" spans="2:20">
      <c r="B5" s="95"/>
      <c r="C5" s="46" t="s">
        <v>45</v>
      </c>
      <c r="D5" s="47">
        <v>7.6249980036362047E-2</v>
      </c>
      <c r="E5" s="47">
        <v>7.7006473438161846E-2</v>
      </c>
    </row>
    <row r="6" spans="2:20">
      <c r="B6" s="95"/>
      <c r="C6" s="46" t="s">
        <v>46</v>
      </c>
      <c r="D6" s="47">
        <v>7.7254313992692336E-2</v>
      </c>
      <c r="E6" s="47">
        <v>7.7020620489835878E-2</v>
      </c>
    </row>
    <row r="7" spans="2:20">
      <c r="B7" s="95" t="s">
        <v>47</v>
      </c>
      <c r="C7" s="46" t="s">
        <v>48</v>
      </c>
      <c r="D7" s="47">
        <v>7.718797490398982E-2</v>
      </c>
      <c r="E7" s="47">
        <v>7.6721021378458099E-2</v>
      </c>
    </row>
    <row r="8" spans="2:20">
      <c r="B8" s="95"/>
      <c r="C8" s="46" t="s">
        <v>8</v>
      </c>
      <c r="D8" s="47">
        <v>7.6684537393955587E-2</v>
      </c>
      <c r="E8" s="47">
        <v>7.7100693707469525E-2</v>
      </c>
    </row>
    <row r="9" spans="2:20">
      <c r="B9" s="95"/>
      <c r="C9" s="46" t="s">
        <v>49</v>
      </c>
      <c r="D9" s="47">
        <v>8.1325777632241109E-2</v>
      </c>
      <c r="E9" s="47">
        <v>8.1991223207616204E-2</v>
      </c>
    </row>
    <row r="10" spans="2:20">
      <c r="B10" s="95" t="s">
        <v>50</v>
      </c>
      <c r="C10" s="46" t="s">
        <v>51</v>
      </c>
      <c r="D10" s="47">
        <v>7.5079742431897648E-2</v>
      </c>
      <c r="E10" s="47">
        <v>7.3895414575511006E-2</v>
      </c>
    </row>
    <row r="11" spans="2:20">
      <c r="B11" s="95"/>
      <c r="C11" s="46" t="s">
        <v>52</v>
      </c>
      <c r="D11" s="47">
        <v>8.1848771123990222E-2</v>
      </c>
      <c r="E11" s="47">
        <v>8.1947921694454945E-2</v>
      </c>
    </row>
    <row r="12" spans="2:20">
      <c r="B12" s="95"/>
      <c r="C12" s="46" t="s">
        <v>53</v>
      </c>
      <c r="D12" s="47">
        <v>8.4788661471566829E-2</v>
      </c>
      <c r="E12" s="47">
        <v>8.6297520280459297E-2</v>
      </c>
    </row>
    <row r="13" spans="2:20">
      <c r="B13" s="95" t="s">
        <v>54</v>
      </c>
      <c r="C13" s="46" t="s">
        <v>55</v>
      </c>
      <c r="D13" s="47">
        <v>7.9128623865541245E-2</v>
      </c>
      <c r="E13" s="47">
        <v>8.0063739785625893E-2</v>
      </c>
    </row>
    <row r="14" spans="2:20">
      <c r="B14" s="95"/>
      <c r="C14" s="46" t="s">
        <v>56</v>
      </c>
      <c r="D14" s="47">
        <v>7.9890702483681936E-2</v>
      </c>
      <c r="E14" s="47">
        <v>7.996029667450763E-2</v>
      </c>
    </row>
    <row r="15" spans="2:20">
      <c r="B15" s="95"/>
      <c r="C15" s="46" t="s">
        <v>57</v>
      </c>
      <c r="D15" s="47">
        <v>7.8012832644533917E-2</v>
      </c>
      <c r="E15" s="47">
        <v>7.7688628331855261E-2</v>
      </c>
    </row>
    <row r="16" spans="2:20">
      <c r="B16" s="95" t="s">
        <v>58</v>
      </c>
      <c r="C16" s="46" t="s">
        <v>44</v>
      </c>
      <c r="D16" s="47">
        <v>7.9294663689144312E-2</v>
      </c>
      <c r="E16" s="47">
        <v>7.8795488471659181E-2</v>
      </c>
    </row>
    <row r="17" spans="2:5">
      <c r="B17" s="95"/>
      <c r="C17" s="46" t="s">
        <v>45</v>
      </c>
      <c r="D17" s="47">
        <v>7.9764499010113829E-2</v>
      </c>
      <c r="E17" s="47">
        <v>7.9919583368264657E-2</v>
      </c>
    </row>
    <row r="18" spans="2:5">
      <c r="B18" s="95"/>
      <c r="C18" s="46" t="s">
        <v>46</v>
      </c>
      <c r="D18" s="47">
        <v>7.5405899095349255E-2</v>
      </c>
      <c r="E18" s="47">
        <v>7.6205635314589765E-2</v>
      </c>
    </row>
    <row r="19" spans="2:5">
      <c r="B19" s="95" t="s">
        <v>59</v>
      </c>
      <c r="C19" s="46" t="s">
        <v>48</v>
      </c>
      <c r="D19" s="47">
        <v>7.7724429547192039E-2</v>
      </c>
      <c r="E19" s="47">
        <v>7.8568406927657236E-2</v>
      </c>
    </row>
    <row r="20" spans="2:5">
      <c r="B20" s="95"/>
      <c r="C20" s="46" t="s">
        <v>8</v>
      </c>
      <c r="D20" s="47">
        <v>8.1925318066444694E-2</v>
      </c>
      <c r="E20" s="47">
        <v>8.2296395074648213E-2</v>
      </c>
    </row>
    <row r="21" spans="2:5">
      <c r="B21" s="95"/>
      <c r="C21" s="46" t="s">
        <v>49</v>
      </c>
      <c r="D21" s="47">
        <v>8.3620704183776512E-2</v>
      </c>
      <c r="E21" s="47">
        <v>8.4051328625188548E-2</v>
      </c>
    </row>
    <row r="22" spans="2:5">
      <c r="B22" s="95" t="s">
        <v>60</v>
      </c>
      <c r="C22" s="46" t="s">
        <v>51</v>
      </c>
      <c r="D22" s="47">
        <v>8.4920424198981312E-2</v>
      </c>
      <c r="E22" s="47">
        <v>8.4512628536755924E-2</v>
      </c>
    </row>
    <row r="23" spans="2:5">
      <c r="B23" s="95"/>
      <c r="C23" s="46" t="s">
        <v>52</v>
      </c>
      <c r="D23" s="47">
        <v>8.3115478348847346E-2</v>
      </c>
      <c r="E23" s="47">
        <v>8.326565281497296E-2</v>
      </c>
    </row>
    <row r="24" spans="2:5">
      <c r="B24" s="95"/>
      <c r="C24" s="46" t="s">
        <v>53</v>
      </c>
      <c r="D24" s="47">
        <v>8.1975576827667609E-2</v>
      </c>
      <c r="E24" s="47">
        <v>8.2899160600530486E-2</v>
      </c>
    </row>
    <row r="25" spans="2:5">
      <c r="B25" s="95" t="s">
        <v>61</v>
      </c>
      <c r="C25" s="46" t="s">
        <v>55</v>
      </c>
      <c r="D25" s="47">
        <v>8.3718786361407699E-2</v>
      </c>
      <c r="E25" s="47">
        <v>8.4651728728333986E-2</v>
      </c>
    </row>
    <row r="26" spans="2:5">
      <c r="B26" s="95"/>
      <c r="C26" s="46" t="s">
        <v>56</v>
      </c>
      <c r="D26" s="47">
        <v>8.1138676289816594E-2</v>
      </c>
      <c r="E26" s="47">
        <v>8.0646847411168579E-2</v>
      </c>
    </row>
    <row r="27" spans="2:5">
      <c r="B27" s="95"/>
      <c r="C27" s="46" t="s">
        <v>57</v>
      </c>
      <c r="D27" s="47">
        <v>8.0138676289816593E-2</v>
      </c>
      <c r="E27" s="47">
        <v>8.1046847411168604E-2</v>
      </c>
    </row>
    <row r="29" spans="2:5">
      <c r="D29" s="87">
        <v>0.08</v>
      </c>
      <c r="E29" s="88">
        <f>1.067*D29 - 0.005</f>
        <v>8.0359999999999987E-2</v>
      </c>
    </row>
  </sheetData>
  <mergeCells count="8">
    <mergeCell ref="B22:B24"/>
    <mergeCell ref="B25:B27"/>
    <mergeCell ref="B4:B6"/>
    <mergeCell ref="B7:B9"/>
    <mergeCell ref="B10:B12"/>
    <mergeCell ref="B13:B15"/>
    <mergeCell ref="B16:B18"/>
    <mergeCell ref="B19:B21"/>
  </mergeCells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8"/>
  <dimension ref="B4:D9"/>
  <sheetViews>
    <sheetView showGridLines="0" workbookViewId="0">
      <selection activeCell="G12" sqref="G12"/>
    </sheetView>
  </sheetViews>
  <sheetFormatPr defaultRowHeight="12.75"/>
  <cols>
    <col min="1" max="1" width="4.85546875" customWidth="1"/>
    <col min="2" max="2" width="10.28515625" customWidth="1"/>
    <col min="3" max="4" width="7.140625" bestFit="1" customWidth="1"/>
  </cols>
  <sheetData>
    <row r="4" spans="2:4">
      <c r="B4" s="48"/>
      <c r="C4" s="48" t="s">
        <v>62</v>
      </c>
      <c r="D4" s="48" t="s">
        <v>63</v>
      </c>
    </row>
    <row r="5" spans="2:4">
      <c r="B5" s="48" t="s">
        <v>64</v>
      </c>
      <c r="C5" s="49">
        <v>27.26558715873848</v>
      </c>
      <c r="D5" s="49">
        <v>9.4097688471063794</v>
      </c>
    </row>
    <row r="6" spans="2:4">
      <c r="B6" s="48" t="s">
        <v>65</v>
      </c>
      <c r="C6" s="49">
        <v>46.076718007137771</v>
      </c>
      <c r="D6" s="49">
        <v>6.0027796200148043</v>
      </c>
    </row>
    <row r="7" spans="2:4">
      <c r="B7" s="48" t="s">
        <v>66</v>
      </c>
      <c r="C7" s="49">
        <v>27.059590826962765</v>
      </c>
      <c r="D7" s="49">
        <v>2.5615723202629415</v>
      </c>
    </row>
    <row r="8" spans="2:4">
      <c r="B8" s="48" t="s">
        <v>67</v>
      </c>
      <c r="C8" s="49">
        <v>12</v>
      </c>
      <c r="D8" s="49">
        <v>4.9964063604944009</v>
      </c>
    </row>
    <row r="9" spans="2:4">
      <c r="B9" s="48" t="s">
        <v>68</v>
      </c>
      <c r="C9" s="49">
        <v>10</v>
      </c>
      <c r="D9" s="49">
        <v>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9"/>
  <dimension ref="B1:D41"/>
  <sheetViews>
    <sheetView showGridLines="0" topLeftCell="A25" workbookViewId="0">
      <selection activeCell="H17" sqref="H17"/>
    </sheetView>
  </sheetViews>
  <sheetFormatPr defaultRowHeight="12.75"/>
  <cols>
    <col min="2" max="2" width="10.28515625" customWidth="1"/>
  </cols>
  <sheetData>
    <row r="1" spans="2:3" ht="6" customHeight="1"/>
    <row r="3" spans="2:3">
      <c r="B3" s="48" t="s">
        <v>69</v>
      </c>
      <c r="C3" s="50">
        <v>100</v>
      </c>
    </row>
    <row r="4" spans="2:3">
      <c r="B4" s="48" t="s">
        <v>70</v>
      </c>
      <c r="C4" s="50">
        <v>36.6</v>
      </c>
    </row>
    <row r="38" spans="2:4">
      <c r="B38" s="51" t="s">
        <v>71</v>
      </c>
      <c r="C38" s="51" t="s">
        <v>72</v>
      </c>
      <c r="D38" s="51" t="s">
        <v>73</v>
      </c>
    </row>
    <row r="39" spans="2:4">
      <c r="B39" s="52">
        <v>0.5</v>
      </c>
      <c r="C39" s="52">
        <v>0.9</v>
      </c>
      <c r="D39" s="52">
        <v>0.66700000000000004</v>
      </c>
    </row>
    <row r="40" spans="2:4">
      <c r="B40" s="52">
        <v>0.3</v>
      </c>
    </row>
    <row r="41" spans="2:4">
      <c r="B41" s="52">
        <v>0.2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0"/>
  <dimension ref="B1:M71"/>
  <sheetViews>
    <sheetView showGridLines="0" zoomScale="75" workbookViewId="0">
      <selection activeCell="D25" sqref="D25"/>
    </sheetView>
  </sheetViews>
  <sheetFormatPr defaultRowHeight="12.75"/>
  <cols>
    <col min="1" max="1" width="11.28515625" customWidth="1"/>
    <col min="4" max="11" width="16.85546875" customWidth="1"/>
    <col min="12" max="14" width="12.28515625" customWidth="1"/>
  </cols>
  <sheetData>
    <row r="1" spans="2:13" s="53" customFormat="1" ht="24.75" customHeight="1"/>
    <row r="2" spans="2:13" s="53" customFormat="1"/>
    <row r="3" spans="2:13" s="53" customForma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s="53" customForma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s="53" customForma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s="53" customForma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3" s="53" customForma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s="53" customForma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3" s="53" customForma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s="53" customForma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2:13" s="53" customForma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2:13" s="53" customFormat="1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2:13" s="53" customForma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3" s="53" customForma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2:13" s="53" customForma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2:13" s="53" customFormat="1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2:13" s="53" customForma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2:13" s="53" customForma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2:13" s="53" customForma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2:13" s="53" customForma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3" s="53" customForma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2:13" s="53" customFormat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13" s="53" customForma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s="58" customFormat="1" ht="15.75">
      <c r="B24" s="55"/>
      <c r="C24" s="56" t="s">
        <v>71</v>
      </c>
      <c r="D24" s="57" t="s">
        <v>72</v>
      </c>
      <c r="E24" s="57" t="s">
        <v>73</v>
      </c>
      <c r="F24" s="57" t="s">
        <v>74</v>
      </c>
      <c r="G24" s="57" t="s">
        <v>75</v>
      </c>
      <c r="H24" s="57" t="s">
        <v>76</v>
      </c>
      <c r="I24" s="57" t="s">
        <v>77</v>
      </c>
      <c r="J24" s="57" t="s">
        <v>78</v>
      </c>
      <c r="K24" s="57" t="s">
        <v>79</v>
      </c>
      <c r="L24" s="55"/>
      <c r="M24" s="55"/>
    </row>
    <row r="25" spans="2:13" s="58" customFormat="1" ht="15">
      <c r="B25" s="55">
        <f>C25/1.4</f>
        <v>4.5918367346938785E-2</v>
      </c>
      <c r="C25" s="59">
        <v>6.4285714285714293E-2</v>
      </c>
      <c r="D25" s="60">
        <v>0.22</v>
      </c>
      <c r="E25" s="60">
        <v>0.66700000000000004</v>
      </c>
      <c r="F25" s="60">
        <v>0.45</v>
      </c>
      <c r="G25" s="60">
        <v>0.75</v>
      </c>
      <c r="H25" s="60">
        <v>0.95</v>
      </c>
      <c r="I25" s="61">
        <v>0.56000000000000005</v>
      </c>
      <c r="J25" s="61">
        <v>0.44</v>
      </c>
      <c r="K25" s="61">
        <v>0.22</v>
      </c>
      <c r="L25" s="55"/>
      <c r="M25" s="55"/>
    </row>
    <row r="26" spans="2:13" s="53" customFormat="1" ht="15">
      <c r="B26" s="55">
        <f>C26/1.4</f>
        <v>1.5306122448979593E-2</v>
      </c>
      <c r="C26" s="59">
        <v>2.1428571428571429E-2</v>
      </c>
      <c r="D26" s="62"/>
      <c r="E26" s="62"/>
      <c r="F26" s="62"/>
      <c r="G26" s="62"/>
      <c r="H26" s="62"/>
      <c r="I26" s="62"/>
      <c r="J26" s="62"/>
      <c r="K26" s="62"/>
      <c r="L26" s="54"/>
      <c r="M26" s="54"/>
    </row>
    <row r="27" spans="2:13" s="53" customFormat="1"/>
    <row r="28" spans="2:13" s="53" customFormat="1"/>
    <row r="29" spans="2:13" s="53" customFormat="1"/>
    <row r="30" spans="2:13" s="53" customFormat="1"/>
    <row r="31" spans="2:13" s="53" customFormat="1"/>
    <row r="32" spans="2:13" s="53" customFormat="1"/>
    <row r="33" s="53" customFormat="1"/>
    <row r="34" s="53" customFormat="1"/>
    <row r="35" s="53" customFormat="1"/>
    <row r="36" s="53" customFormat="1"/>
    <row r="37" s="53" customFormat="1"/>
    <row r="38" s="53" customFormat="1"/>
    <row r="39" s="53" customFormat="1"/>
    <row r="40" s="53" customFormat="1"/>
    <row r="41" s="53" customFormat="1"/>
    <row r="42" s="53" customFormat="1"/>
    <row r="43" s="53" customFormat="1"/>
    <row r="44" s="53" customFormat="1"/>
    <row r="45" s="53" customFormat="1"/>
    <row r="46" s="53" customFormat="1"/>
    <row r="47" s="53" customFormat="1"/>
    <row r="48" s="53" customFormat="1"/>
    <row r="49" s="53" customFormat="1"/>
    <row r="50" s="53" customFormat="1"/>
    <row r="51" s="53" customFormat="1"/>
    <row r="52" s="53" customFormat="1"/>
    <row r="53" s="53" customFormat="1"/>
    <row r="54" s="53" customFormat="1"/>
    <row r="55" s="53" customFormat="1"/>
    <row r="56" s="53" customFormat="1"/>
    <row r="57" s="53" customFormat="1"/>
    <row r="58" s="53" customFormat="1"/>
    <row r="59" s="53" customFormat="1"/>
    <row r="60" s="53" customFormat="1"/>
    <row r="61" s="53" customFormat="1"/>
    <row r="62" s="53" customFormat="1"/>
    <row r="63" s="53" customFormat="1"/>
    <row r="64" s="53" customFormat="1"/>
    <row r="65" s="53" customFormat="1"/>
    <row r="66" s="53" customFormat="1"/>
    <row r="67" s="53" customFormat="1"/>
    <row r="68" s="53" customFormat="1"/>
    <row r="69" s="53" customFormat="1"/>
    <row r="70" s="53" customFormat="1"/>
    <row r="71" s="53" customFormat="1"/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WdZ 1</vt:lpstr>
      <vt:lpstr>WdZ 2</vt:lpstr>
      <vt:lpstr>WdZ 3</vt:lpstr>
      <vt:lpstr>WdZ 4</vt:lpstr>
      <vt:lpstr>WdZ 5</vt:lpstr>
      <vt:lpstr>WdZ 6</vt:lpstr>
      <vt:lpstr>WdZ 7</vt:lpstr>
      <vt:lpstr>WdZ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2009-02-10T14:59:36Z</dcterms:created>
  <dcterms:modified xsi:type="dcterms:W3CDTF">2010-01-24T09:41:38Z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